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tinanahtar\Desktop\Yeni klasör\"/>
    </mc:Choice>
  </mc:AlternateContent>
  <bookViews>
    <workbookView xWindow="0" yWindow="0" windowWidth="20490" windowHeight="6915"/>
  </bookViews>
  <sheets>
    <sheet name="İktisat" sheetId="1" r:id="rId1"/>
  </sheets>
  <definedNames>
    <definedName name="_xlnm.Print_Area" localSheetId="0">İktisat!$B$2:$AH$53</definedName>
    <definedName name="Z_1CB618D3_D838_4545_9C5B_24C059378898_.wvu.PrintArea" localSheetId="0" hidden="1">İktisat!$B$2:$AH$53</definedName>
    <definedName name="Z_2D276E92_EFE3_43FA_A53D_81370D00C252_.wvu.PrintArea" localSheetId="0" hidden="1">İktisat!$B$2:$AH$53</definedName>
    <definedName name="Z_33683BC6_1057_4881_80A3_E421A3F4F1DB_.wvu.Cols" localSheetId="0" hidden="1">İktisat!$K:$Z,İktisat!$AI:$AX</definedName>
    <definedName name="Z_33683BC6_1057_4881_80A3_E421A3F4F1DB_.wvu.PrintArea" localSheetId="0" hidden="1">İktisat!$B$2:$AH$53</definedName>
    <definedName name="Z_4A1A32AA_D45E_4DF4_82AE_519532574AF9_.wvu.Cols" localSheetId="0" hidden="1">İktisat!$K:$Z,İktisat!$AI:$AX</definedName>
    <definedName name="Z_4A1A32AA_D45E_4DF4_82AE_519532574AF9_.wvu.PrintArea" localSheetId="0" hidden="1">İktisat!$B$2:$AH$53</definedName>
    <definedName name="Z_52742B99_5BF3_4257_AFC2_234C9096AA1D_.wvu.Cols" localSheetId="0" hidden="1">İktisat!$K:$Z,İktisat!$AI:$AX</definedName>
    <definedName name="Z_52742B99_5BF3_4257_AFC2_234C9096AA1D_.wvu.PrintArea" localSheetId="0" hidden="1">İktisat!$B$2:$AH$53</definedName>
    <definedName name="Z_7A2D3076_EB24_40C7_95BC_BB3E2DE68A04_.wvu.Cols" localSheetId="0" hidden="1">İktisat!$K:$Z,İktisat!$AI:$AX</definedName>
    <definedName name="Z_7A2D3076_EB24_40C7_95BC_BB3E2DE68A04_.wvu.PrintArea" localSheetId="0" hidden="1">İktisat!$B$2:$AH$53</definedName>
    <definedName name="Z_B390BF66_B20A_4E14_8696_5024B987C5F6_.wvu.PrintArea" localSheetId="0" hidden="1">İktisat!$B$2:$AH$53</definedName>
    <definedName name="Z_CB0CDC54_7FFC_4451_B0E7_0B990BAE3C37_.wvu.Cols" localSheetId="0" hidden="1">İktisat!$K:$Z,İktisat!$AI:$AX</definedName>
    <definedName name="Z_CB0CDC54_7FFC_4451_B0E7_0B990BAE3C37_.wvu.PrintArea" localSheetId="0" hidden="1">İktisat!$B$2:$AH$53</definedName>
    <definedName name="Z_D83CBAF1_51F0_4A17_BE7B_7E5040A89747_.wvu.PrintArea" localSheetId="0" hidden="1">İktisat!$B$2:$AH$53</definedName>
    <definedName name="Z_D870A173_0D6B_4C8F_B25B_33EA4061156D_.wvu.PrintArea" localSheetId="0" hidden="1">İktisat!$B$2:$AH$53</definedName>
    <definedName name="Z_DAAC6549_7D2D_4F84_8B1B_5F85FBA5B497_.wvu.PrintArea" localSheetId="0" hidden="1">İktisat!$B$2:$AH$53</definedName>
    <definedName name="Z_FF294FE9_3482_4855_B460_86026E3FF0CE_.wvu.PrintArea" localSheetId="0" hidden="1">İktisat!$B$2:$AH$53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N12" i="1"/>
  <c r="P12" i="1"/>
  <c r="L12" i="1"/>
  <c r="Q12" i="1"/>
  <c r="K13" i="1"/>
  <c r="N13" i="1"/>
  <c r="P13" i="1"/>
  <c r="L13" i="1"/>
  <c r="Q13" i="1"/>
  <c r="K14" i="1"/>
  <c r="N14" i="1"/>
  <c r="P14" i="1"/>
  <c r="L14" i="1"/>
  <c r="Q14" i="1"/>
  <c r="K15" i="1"/>
  <c r="N15" i="1"/>
  <c r="P15" i="1"/>
  <c r="L15" i="1"/>
  <c r="Q15" i="1"/>
  <c r="K16" i="1"/>
  <c r="N16" i="1"/>
  <c r="P16" i="1"/>
  <c r="L16" i="1"/>
  <c r="Q16" i="1"/>
  <c r="K17" i="1"/>
  <c r="N17" i="1"/>
  <c r="P17" i="1"/>
  <c r="L17" i="1"/>
  <c r="Q17" i="1"/>
  <c r="W12" i="1"/>
  <c r="K20" i="1"/>
  <c r="N20" i="1"/>
  <c r="P20" i="1"/>
  <c r="L20" i="1"/>
  <c r="Q20" i="1"/>
  <c r="K21" i="1"/>
  <c r="N21" i="1"/>
  <c r="P21" i="1"/>
  <c r="L21" i="1"/>
  <c r="Q21" i="1"/>
  <c r="K22" i="1"/>
  <c r="N22" i="1"/>
  <c r="P22" i="1"/>
  <c r="L22" i="1"/>
  <c r="Q22" i="1"/>
  <c r="K23" i="1"/>
  <c r="N23" i="1"/>
  <c r="P23" i="1"/>
  <c r="L23" i="1"/>
  <c r="Q23" i="1"/>
  <c r="K24" i="1"/>
  <c r="N24" i="1"/>
  <c r="P24" i="1"/>
  <c r="L24" i="1"/>
  <c r="Q24" i="1"/>
  <c r="K25" i="1"/>
  <c r="N25" i="1"/>
  <c r="P25" i="1"/>
  <c r="L25" i="1"/>
  <c r="Q25" i="1"/>
  <c r="W20" i="1"/>
  <c r="K30" i="1"/>
  <c r="N30" i="1"/>
  <c r="P30" i="1"/>
  <c r="L30" i="1"/>
  <c r="Q30" i="1"/>
  <c r="K31" i="1"/>
  <c r="N31" i="1"/>
  <c r="P31" i="1"/>
  <c r="L31" i="1"/>
  <c r="Q31" i="1"/>
  <c r="K32" i="1"/>
  <c r="N32" i="1"/>
  <c r="P32" i="1"/>
  <c r="L32" i="1"/>
  <c r="Q32" i="1"/>
  <c r="K33" i="1"/>
  <c r="N33" i="1"/>
  <c r="P33" i="1"/>
  <c r="L33" i="1"/>
  <c r="Q33" i="1"/>
  <c r="K34" i="1"/>
  <c r="N34" i="1"/>
  <c r="P34" i="1"/>
  <c r="L34" i="1"/>
  <c r="Q34" i="1"/>
  <c r="W30" i="1"/>
  <c r="K40" i="1"/>
  <c r="N40" i="1"/>
  <c r="P40" i="1"/>
  <c r="L40" i="1"/>
  <c r="Q40" i="1"/>
  <c r="K41" i="1"/>
  <c r="N41" i="1"/>
  <c r="P41" i="1"/>
  <c r="L41" i="1"/>
  <c r="Q41" i="1"/>
  <c r="K42" i="1"/>
  <c r="N42" i="1"/>
  <c r="P42" i="1"/>
  <c r="L42" i="1"/>
  <c r="Q42" i="1"/>
  <c r="K43" i="1"/>
  <c r="N43" i="1"/>
  <c r="P43" i="1"/>
  <c r="L43" i="1"/>
  <c r="Q43" i="1"/>
  <c r="K46" i="1"/>
  <c r="N46" i="1"/>
  <c r="P46" i="1"/>
  <c r="L46" i="1"/>
  <c r="Q46" i="1"/>
  <c r="W40" i="1"/>
  <c r="AJ12" i="1"/>
  <c r="AM12" i="1"/>
  <c r="AO12" i="1"/>
  <c r="AK12" i="1"/>
  <c r="AP12" i="1"/>
  <c r="AJ13" i="1"/>
  <c r="AM13" i="1"/>
  <c r="AO13" i="1"/>
  <c r="AK13" i="1"/>
  <c r="AP13" i="1"/>
  <c r="AJ14" i="1"/>
  <c r="AM14" i="1"/>
  <c r="AO14" i="1"/>
  <c r="AK14" i="1"/>
  <c r="AP14" i="1"/>
  <c r="AJ15" i="1"/>
  <c r="AM15" i="1"/>
  <c r="AO15" i="1"/>
  <c r="AK15" i="1"/>
  <c r="AP15" i="1"/>
  <c r="AJ16" i="1"/>
  <c r="AM16" i="1"/>
  <c r="AO16" i="1"/>
  <c r="AK16" i="1"/>
  <c r="AP16" i="1"/>
  <c r="AJ17" i="1"/>
  <c r="AM17" i="1"/>
  <c r="AO17" i="1"/>
  <c r="AK17" i="1"/>
  <c r="AP17" i="1"/>
  <c r="AV12" i="1"/>
  <c r="AJ20" i="1"/>
  <c r="AM20" i="1"/>
  <c r="AO20" i="1"/>
  <c r="AK20" i="1"/>
  <c r="AP20" i="1"/>
  <c r="AJ21" i="1"/>
  <c r="AM21" i="1"/>
  <c r="AO21" i="1"/>
  <c r="AK21" i="1"/>
  <c r="AP21" i="1"/>
  <c r="AJ22" i="1"/>
  <c r="AM22" i="1"/>
  <c r="AO22" i="1"/>
  <c r="AK22" i="1"/>
  <c r="AP22" i="1"/>
  <c r="AJ23" i="1"/>
  <c r="AM23" i="1"/>
  <c r="AO23" i="1"/>
  <c r="AK23" i="1"/>
  <c r="AP23" i="1"/>
  <c r="AJ24" i="1"/>
  <c r="AM24" i="1"/>
  <c r="AO24" i="1"/>
  <c r="AK24" i="1"/>
  <c r="AP24" i="1"/>
  <c r="AJ25" i="1"/>
  <c r="AM25" i="1"/>
  <c r="AO25" i="1"/>
  <c r="AK25" i="1"/>
  <c r="AP25" i="1"/>
  <c r="AV20" i="1"/>
  <c r="AJ30" i="1"/>
  <c r="AM30" i="1"/>
  <c r="AO30" i="1"/>
  <c r="AK30" i="1"/>
  <c r="AP30" i="1"/>
  <c r="AJ31" i="1"/>
  <c r="AM31" i="1"/>
  <c r="AO31" i="1"/>
  <c r="AK31" i="1"/>
  <c r="AP31" i="1"/>
  <c r="AJ32" i="1"/>
  <c r="AM32" i="1"/>
  <c r="AO32" i="1"/>
  <c r="AK32" i="1"/>
  <c r="AP32" i="1"/>
  <c r="AJ33" i="1"/>
  <c r="AM33" i="1"/>
  <c r="AO33" i="1"/>
  <c r="AK33" i="1"/>
  <c r="AP33" i="1"/>
  <c r="AJ34" i="1"/>
  <c r="AM34" i="1"/>
  <c r="AO34" i="1"/>
  <c r="AK34" i="1"/>
  <c r="AP34" i="1"/>
  <c r="AJ35" i="1"/>
  <c r="AM35" i="1"/>
  <c r="AO35" i="1"/>
  <c r="AK35" i="1"/>
  <c r="AP35" i="1"/>
  <c r="AV30" i="1"/>
  <c r="AJ40" i="1"/>
  <c r="AM40" i="1"/>
  <c r="AO40" i="1"/>
  <c r="AK40" i="1"/>
  <c r="AP40" i="1"/>
  <c r="AJ41" i="1"/>
  <c r="AM41" i="1"/>
  <c r="AO41" i="1"/>
  <c r="AK41" i="1"/>
  <c r="AP41" i="1"/>
  <c r="AJ42" i="1"/>
  <c r="AM42" i="1"/>
  <c r="AO42" i="1"/>
  <c r="AK42" i="1"/>
  <c r="AP42" i="1"/>
  <c r="AJ43" i="1"/>
  <c r="AM43" i="1"/>
  <c r="AO43" i="1"/>
  <c r="AK43" i="1"/>
  <c r="AP43" i="1"/>
  <c r="AJ46" i="1"/>
  <c r="AM46" i="1"/>
  <c r="AO46" i="1"/>
  <c r="AK46" i="1"/>
  <c r="AP46" i="1"/>
  <c r="AV40" i="1"/>
  <c r="K49" i="1"/>
  <c r="N49" i="1"/>
  <c r="M49" i="1"/>
  <c r="P49" i="1"/>
  <c r="L49" i="1"/>
  <c r="Q49" i="1"/>
  <c r="K50" i="1"/>
  <c r="N50" i="1"/>
  <c r="M50" i="1"/>
  <c r="P50" i="1"/>
  <c r="L50" i="1"/>
  <c r="Q50" i="1"/>
  <c r="K51" i="1"/>
  <c r="N51" i="1"/>
  <c r="M51" i="1"/>
  <c r="P51" i="1"/>
  <c r="L51" i="1"/>
  <c r="Q51" i="1"/>
  <c r="K52" i="1"/>
  <c r="N52" i="1"/>
  <c r="M52" i="1"/>
  <c r="P52" i="1"/>
  <c r="L52" i="1"/>
  <c r="Q52" i="1"/>
  <c r="K53" i="1"/>
  <c r="N53" i="1"/>
  <c r="M53" i="1"/>
  <c r="P53" i="1"/>
  <c r="L53" i="1"/>
  <c r="Q53" i="1"/>
  <c r="W46" i="1"/>
  <c r="AJ49" i="1"/>
  <c r="AM49" i="1"/>
  <c r="AL49" i="1"/>
  <c r="AO49" i="1"/>
  <c r="AK49" i="1"/>
  <c r="AP49" i="1"/>
  <c r="AJ50" i="1"/>
  <c r="AM50" i="1"/>
  <c r="AL50" i="1"/>
  <c r="AO50" i="1"/>
  <c r="AK50" i="1"/>
  <c r="AP50" i="1"/>
  <c r="AJ51" i="1"/>
  <c r="AM51" i="1"/>
  <c r="AL51" i="1"/>
  <c r="AO51" i="1"/>
  <c r="AK51" i="1"/>
  <c r="AP51" i="1"/>
  <c r="AJ52" i="1"/>
  <c r="AM52" i="1"/>
  <c r="AL52" i="1"/>
  <c r="AO52" i="1"/>
  <c r="AK52" i="1"/>
  <c r="AP52" i="1"/>
  <c r="AJ53" i="1"/>
  <c r="AM53" i="1"/>
  <c r="AL53" i="1"/>
  <c r="AO53" i="1"/>
  <c r="AK53" i="1"/>
  <c r="AP53" i="1"/>
  <c r="AV46" i="1"/>
  <c r="W13" i="1"/>
  <c r="W21" i="1"/>
  <c r="W31" i="1"/>
  <c r="W41" i="1"/>
  <c r="AV13" i="1"/>
  <c r="AV21" i="1"/>
  <c r="AV31" i="1"/>
  <c r="AV41" i="1"/>
  <c r="W47" i="1"/>
  <c r="AV47" i="1"/>
  <c r="D4" i="1"/>
  <c r="O12" i="1"/>
  <c r="R12" i="1"/>
  <c r="O13" i="1"/>
  <c r="R13" i="1"/>
  <c r="O14" i="1"/>
  <c r="R14" i="1"/>
  <c r="O15" i="1"/>
  <c r="R15" i="1"/>
  <c r="O16" i="1"/>
  <c r="R16" i="1"/>
  <c r="O17" i="1"/>
  <c r="R17" i="1"/>
  <c r="W14" i="1"/>
  <c r="O20" i="1"/>
  <c r="R20" i="1"/>
  <c r="O21" i="1"/>
  <c r="R21" i="1"/>
  <c r="O22" i="1"/>
  <c r="R22" i="1"/>
  <c r="O23" i="1"/>
  <c r="R23" i="1"/>
  <c r="O24" i="1"/>
  <c r="R24" i="1"/>
  <c r="O25" i="1"/>
  <c r="R25" i="1"/>
  <c r="W22" i="1"/>
  <c r="O30" i="1"/>
  <c r="R30" i="1"/>
  <c r="O31" i="1"/>
  <c r="R31" i="1"/>
  <c r="O32" i="1"/>
  <c r="R32" i="1"/>
  <c r="O33" i="1"/>
  <c r="R33" i="1"/>
  <c r="O34" i="1"/>
  <c r="R34" i="1"/>
  <c r="W32" i="1"/>
  <c r="O40" i="1"/>
  <c r="R40" i="1"/>
  <c r="O41" i="1"/>
  <c r="R41" i="1"/>
  <c r="O42" i="1"/>
  <c r="R42" i="1"/>
  <c r="O43" i="1"/>
  <c r="R43" i="1"/>
  <c r="O46" i="1"/>
  <c r="R46" i="1"/>
  <c r="W42" i="1"/>
  <c r="AN40" i="1"/>
  <c r="AQ40" i="1"/>
  <c r="AN41" i="1"/>
  <c r="AQ41" i="1"/>
  <c r="AN42" i="1"/>
  <c r="AQ42" i="1"/>
  <c r="AN43" i="1"/>
  <c r="AQ43" i="1"/>
  <c r="AN46" i="1"/>
  <c r="AQ46" i="1"/>
  <c r="AV42" i="1"/>
  <c r="AN30" i="1"/>
  <c r="AQ30" i="1"/>
  <c r="AN31" i="1"/>
  <c r="AQ31" i="1"/>
  <c r="AN32" i="1"/>
  <c r="AQ32" i="1"/>
  <c r="AN33" i="1"/>
  <c r="AQ33" i="1"/>
  <c r="AN34" i="1"/>
  <c r="AQ34" i="1"/>
  <c r="AN35" i="1"/>
  <c r="AQ35" i="1"/>
  <c r="AV32" i="1"/>
  <c r="AN20" i="1"/>
  <c r="AQ20" i="1"/>
  <c r="AN21" i="1"/>
  <c r="AQ21" i="1"/>
  <c r="AN22" i="1"/>
  <c r="AQ22" i="1"/>
  <c r="AN23" i="1"/>
  <c r="AQ23" i="1"/>
  <c r="AN24" i="1"/>
  <c r="AQ24" i="1"/>
  <c r="AN25" i="1"/>
  <c r="AQ25" i="1"/>
  <c r="AV22" i="1"/>
  <c r="AN12" i="1"/>
  <c r="AQ12" i="1"/>
  <c r="AN13" i="1"/>
  <c r="AQ13" i="1"/>
  <c r="AN14" i="1"/>
  <c r="AQ14" i="1"/>
  <c r="AN15" i="1"/>
  <c r="AQ15" i="1"/>
  <c r="AN16" i="1"/>
  <c r="AQ16" i="1"/>
  <c r="AN17" i="1"/>
  <c r="AQ17" i="1"/>
  <c r="AV14" i="1"/>
  <c r="E7" i="1"/>
  <c r="E9" i="1"/>
  <c r="Y12" i="1"/>
  <c r="Y20" i="1"/>
  <c r="Y30" i="1"/>
  <c r="Y40" i="1"/>
  <c r="AX40" i="1"/>
  <c r="AX30" i="1"/>
  <c r="AX20" i="1"/>
  <c r="AX12" i="1"/>
  <c r="Y46" i="1"/>
  <c r="AX46" i="1"/>
  <c r="AD8" i="1"/>
  <c r="C5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40" i="1"/>
  <c r="T40" i="1"/>
  <c r="U40" i="1"/>
  <c r="S41" i="1"/>
  <c r="T41" i="1"/>
  <c r="U41" i="1"/>
  <c r="S42" i="1"/>
  <c r="T42" i="1"/>
  <c r="U42" i="1"/>
  <c r="S43" i="1"/>
  <c r="T43" i="1"/>
  <c r="U43" i="1"/>
  <c r="S46" i="1"/>
  <c r="T46" i="1"/>
  <c r="U46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20" i="1"/>
  <c r="AS20" i="1"/>
  <c r="AT20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R25" i="1"/>
  <c r="AS25" i="1"/>
  <c r="AT25" i="1"/>
  <c r="AR30" i="1"/>
  <c r="AS30" i="1"/>
  <c r="AT30" i="1"/>
  <c r="AR31" i="1"/>
  <c r="AS31" i="1"/>
  <c r="AT31" i="1"/>
  <c r="AR32" i="1"/>
  <c r="AS32" i="1"/>
  <c r="AT32" i="1"/>
  <c r="AR33" i="1"/>
  <c r="AS33" i="1"/>
  <c r="AT33" i="1"/>
  <c r="AR34" i="1"/>
  <c r="AS34" i="1"/>
  <c r="AT34" i="1"/>
  <c r="AR35" i="1"/>
  <c r="AS35" i="1"/>
  <c r="AT35" i="1"/>
  <c r="AR40" i="1"/>
  <c r="AS40" i="1"/>
  <c r="AT40" i="1"/>
  <c r="AR41" i="1"/>
  <c r="AS41" i="1"/>
  <c r="AT41" i="1"/>
  <c r="AR42" i="1"/>
  <c r="AS42" i="1"/>
  <c r="AT42" i="1"/>
  <c r="AR43" i="1"/>
  <c r="AS43" i="1"/>
  <c r="AT43" i="1"/>
  <c r="AR46" i="1"/>
  <c r="AS46" i="1"/>
  <c r="AT46" i="1"/>
  <c r="AR49" i="1"/>
  <c r="AS49" i="1"/>
  <c r="AT49" i="1"/>
  <c r="AR50" i="1"/>
  <c r="AS50" i="1"/>
  <c r="AT50" i="1"/>
  <c r="AR51" i="1"/>
  <c r="AS51" i="1"/>
  <c r="AT51" i="1"/>
  <c r="AR52" i="1"/>
  <c r="AS52" i="1"/>
  <c r="AT52" i="1"/>
  <c r="AR53" i="1"/>
  <c r="AS53" i="1"/>
  <c r="AT53" i="1"/>
  <c r="E6" i="1"/>
  <c r="Y16" i="1"/>
  <c r="Y24" i="1"/>
  <c r="Y34" i="1"/>
  <c r="Y44" i="1"/>
  <c r="AX44" i="1"/>
  <c r="AX34" i="1"/>
  <c r="AX24" i="1"/>
  <c r="AX16" i="1"/>
  <c r="Y50" i="1"/>
  <c r="AX50" i="1"/>
  <c r="AD6" i="1"/>
  <c r="Y15" i="1"/>
  <c r="Y23" i="1"/>
  <c r="Y33" i="1"/>
  <c r="Y43" i="1"/>
  <c r="AX15" i="1"/>
  <c r="AX23" i="1"/>
  <c r="AX33" i="1"/>
  <c r="AX43" i="1"/>
  <c r="AB7" i="1"/>
  <c r="Y14" i="1"/>
  <c r="Y22" i="1"/>
  <c r="Y32" i="1"/>
  <c r="Y42" i="1"/>
  <c r="AX42" i="1"/>
  <c r="AX32" i="1"/>
  <c r="AX22" i="1"/>
  <c r="AX14" i="1"/>
  <c r="Y48" i="1"/>
  <c r="AD7" i="1"/>
  <c r="O49" i="1"/>
  <c r="R49" i="1"/>
  <c r="O50" i="1"/>
  <c r="R50" i="1"/>
  <c r="O51" i="1"/>
  <c r="R51" i="1"/>
  <c r="O52" i="1"/>
  <c r="R52" i="1"/>
  <c r="O53" i="1"/>
  <c r="R53" i="1"/>
  <c r="W48" i="1"/>
  <c r="AN49" i="1"/>
  <c r="AQ49" i="1"/>
  <c r="AN50" i="1"/>
  <c r="AQ50" i="1"/>
  <c r="AN51" i="1"/>
  <c r="AQ51" i="1"/>
  <c r="AN52" i="1"/>
  <c r="AQ52" i="1"/>
  <c r="AN53" i="1"/>
  <c r="AQ53" i="1"/>
  <c r="AV48" i="1"/>
  <c r="E8" i="1"/>
  <c r="AB8" i="1"/>
  <c r="Y13" i="1"/>
  <c r="Y21" i="1"/>
  <c r="Y31" i="1"/>
  <c r="Y41" i="1"/>
  <c r="AX13" i="1"/>
  <c r="AX21" i="1"/>
  <c r="AX31" i="1"/>
  <c r="AX41" i="1"/>
  <c r="AA9" i="1"/>
  <c r="B11" i="1"/>
  <c r="AA11" i="1"/>
  <c r="Y17" i="1"/>
  <c r="AX17" i="1"/>
  <c r="W18" i="1"/>
  <c r="AV18" i="1"/>
  <c r="B19" i="1"/>
  <c r="AA19" i="1"/>
  <c r="Y25" i="1"/>
  <c r="AX25" i="1"/>
  <c r="B29" i="1"/>
  <c r="AA29" i="1"/>
  <c r="Y35" i="1"/>
  <c r="AX35" i="1"/>
  <c r="B39" i="1"/>
  <c r="AA39" i="1"/>
  <c r="Y45" i="1"/>
  <c r="AX45" i="1"/>
  <c r="Y47" i="1"/>
  <c r="AX47" i="1"/>
  <c r="AX48" i="1"/>
  <c r="Y49" i="1"/>
  <c r="AX49" i="1"/>
  <c r="Y51" i="1"/>
  <c r="AX51" i="1"/>
</calcChain>
</file>

<file path=xl/sharedStrings.xml><?xml version="1.0" encoding="utf-8"?>
<sst xmlns="http://schemas.openxmlformats.org/spreadsheetml/2006/main" count="295" uniqueCount="135">
  <si>
    <t>Extra Course X</t>
  </si>
  <si>
    <t>Extra Course V</t>
  </si>
  <si>
    <t>Extra Course IX</t>
  </si>
  <si>
    <t>Extra Course IV</t>
  </si>
  <si>
    <t># of I</t>
  </si>
  <si>
    <t>Extra Course VIII</t>
  </si>
  <si>
    <t>Extra Course III</t>
  </si>
  <si>
    <t># of enrolments</t>
  </si>
  <si>
    <t>Extra Course VII</t>
  </si>
  <si>
    <t>Extra Course II</t>
  </si>
  <si>
    <t># of passes</t>
  </si>
  <si>
    <t>Extra Course VI</t>
  </si>
  <si>
    <t>Extra Course I</t>
  </si>
  <si>
    <t># of Repeats</t>
  </si>
  <si>
    <t>Tamamlanan kredi=</t>
  </si>
  <si>
    <t># of W</t>
  </si>
  <si>
    <t>Kredi=</t>
  </si>
  <si>
    <t># of F</t>
  </si>
  <si>
    <t>Katsayı=</t>
  </si>
  <si>
    <t>Departmental                                          Elective V</t>
  </si>
  <si>
    <t>Departmental                                          Elective III</t>
  </si>
  <si>
    <t>Departmental                                          Elective IV</t>
  </si>
  <si>
    <t>Departmental                                          Elective II</t>
  </si>
  <si>
    <t>Industrial Organisation</t>
  </si>
  <si>
    <t>ECON 412</t>
  </si>
  <si>
    <t>Critique of Orthodox Economics</t>
  </si>
  <si>
    <t>ECON 463</t>
  </si>
  <si>
    <t>Economics of the European Union</t>
  </si>
  <si>
    <t>ECON 366</t>
  </si>
  <si>
    <t>Development Economics</t>
  </si>
  <si>
    <t>ECON 363</t>
  </si>
  <si>
    <t>Turkish Economy</t>
  </si>
  <si>
    <t>ECON 422</t>
  </si>
  <si>
    <t>Graduation Project</t>
  </si>
  <si>
    <t>ECON 401</t>
  </si>
  <si>
    <t>KREDİ</t>
  </si>
  <si>
    <t>KATSAYI</t>
  </si>
  <si>
    <t>NOT</t>
  </si>
  <si>
    <t>EIGHTH SEMESTER</t>
  </si>
  <si>
    <t>SEVENTH SEMESTER</t>
  </si>
  <si>
    <t>Alınan Kredi</t>
  </si>
  <si>
    <t>Repeat Sayısı</t>
  </si>
  <si>
    <t>Ders Kaç Kere Alındı</t>
  </si>
  <si>
    <t>Tamamlanan Kredi</t>
  </si>
  <si>
    <t>CGPA Kredi x Katsayı</t>
  </si>
  <si>
    <t>CGPA Kredi</t>
  </si>
  <si>
    <t>Kredi Tamamlandı mı?</t>
  </si>
  <si>
    <t>CGPA hesabına Dahil mi?</t>
  </si>
  <si>
    <t>Departmental                                          Elective I</t>
  </si>
  <si>
    <t>International Political Economics</t>
  </si>
  <si>
    <t>ECON 367</t>
  </si>
  <si>
    <t>Money &amp; Capital Markets</t>
  </si>
  <si>
    <t>ECON 365</t>
  </si>
  <si>
    <t>Econometrics</t>
  </si>
  <si>
    <t>ECON 352</t>
  </si>
  <si>
    <t>Principles of Econometrics</t>
  </si>
  <si>
    <t>ECON 351</t>
  </si>
  <si>
    <t>Intern. Economic Policy</t>
  </si>
  <si>
    <t>ECON 342</t>
  </si>
  <si>
    <t>Introduction  to Intern. Economics</t>
  </si>
  <si>
    <t>ECON 341</t>
  </si>
  <si>
    <t>Economics of Growth</t>
  </si>
  <si>
    <t>ECON 322</t>
  </si>
  <si>
    <t xml:space="preserve">Monetary Economics </t>
  </si>
  <si>
    <t>ECON 321</t>
  </si>
  <si>
    <t>History of Economic Thought</t>
  </si>
  <si>
    <t>ECON 302</t>
  </si>
  <si>
    <t>Public Finance</t>
  </si>
  <si>
    <t>ECON 311</t>
  </si>
  <si>
    <t>SIXTH SEMESTER</t>
  </si>
  <si>
    <t>FIFTH SEMESTER</t>
  </si>
  <si>
    <t>Free Elective II</t>
  </si>
  <si>
    <t>Free Elective I</t>
  </si>
  <si>
    <t>Turkish Language II</t>
  </si>
  <si>
    <t>TKL 202</t>
  </si>
  <si>
    <t>Turkish Language I</t>
  </si>
  <si>
    <t>TKL 201</t>
  </si>
  <si>
    <t>Advanced Statistics Applications</t>
  </si>
  <si>
    <t>STAT 411</t>
  </si>
  <si>
    <t>Statistics</t>
  </si>
  <si>
    <t>STAT 410</t>
  </si>
  <si>
    <t>Financial Rep.and Anays.</t>
  </si>
  <si>
    <t>BBA 242</t>
  </si>
  <si>
    <t>Scientific Research Methods</t>
  </si>
  <si>
    <t>RSCH 410</t>
  </si>
  <si>
    <t>Mathematical Economics</t>
  </si>
  <si>
    <t>ECON 232</t>
  </si>
  <si>
    <t>Financial Accounting + (Lab)</t>
  </si>
  <si>
    <t>BBA 241</t>
  </si>
  <si>
    <t>Macroeconomics</t>
  </si>
  <si>
    <t>ECON 222</t>
  </si>
  <si>
    <t>Microeconomics</t>
  </si>
  <si>
    <t>ECON 211</t>
  </si>
  <si>
    <t>FOURTH SEMESTER</t>
  </si>
  <si>
    <t>THIRD SEMESTER</t>
  </si>
  <si>
    <t>Advanced Mathematics</t>
  </si>
  <si>
    <t>MATH 134</t>
  </si>
  <si>
    <t>Basic Mathematics</t>
  </si>
  <si>
    <t>MATH 133</t>
  </si>
  <si>
    <t>Law of Enterprise</t>
  </si>
  <si>
    <t>LAW 192</t>
  </si>
  <si>
    <t>Introduction to Law</t>
  </si>
  <si>
    <t>LAW 123</t>
  </si>
  <si>
    <t>History of Turkish Revolution II</t>
  </si>
  <si>
    <t>HTR 302</t>
  </si>
  <si>
    <t>History of Turkish Revolution I</t>
  </si>
  <si>
    <t>HTR 301</t>
  </si>
  <si>
    <t>Humanities</t>
  </si>
  <si>
    <t>HUM 103</t>
  </si>
  <si>
    <t>Introduction to Business</t>
  </si>
  <si>
    <t>BBA  101</t>
  </si>
  <si>
    <t>Principles of Macroeconomics</t>
  </si>
  <si>
    <t>ECON 122</t>
  </si>
  <si>
    <t>Academic English I</t>
  </si>
  <si>
    <t>AFE 131</t>
  </si>
  <si>
    <t>Economic Sociology</t>
  </si>
  <si>
    <t>ECON 102</t>
  </si>
  <si>
    <t>Principles of Microeconomics</t>
  </si>
  <si>
    <t>ECON 111</t>
  </si>
  <si>
    <t>SECOND SEMESTER</t>
  </si>
  <si>
    <t>FIRST SEMESTER</t>
  </si>
  <si>
    <t>Curriculum Credits Remaining:</t>
  </si>
  <si>
    <t># of "F" Grades:</t>
  </si>
  <si>
    <t>Remaining Courses:</t>
  </si>
  <si>
    <t>Total Credits Completed:</t>
  </si>
  <si>
    <t># of Repeats:</t>
  </si>
  <si>
    <t>Curriculum Credits Completed:</t>
  </si>
  <si>
    <t>List</t>
  </si>
  <si>
    <t># of Enroled Cls:</t>
  </si>
  <si>
    <t>Curriculum        Courses Passed:</t>
  </si>
  <si>
    <t>Total Credits:</t>
  </si>
  <si>
    <t>CGPA:</t>
  </si>
  <si>
    <t>ID:</t>
  </si>
  <si>
    <t>DEPARTMENT of ECONOMICS</t>
  </si>
  <si>
    <t>Name &amp; Surname: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</si>
</sst>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mbria"/>
      <family val="1"/>
      <charset val="162"/>
    </font>
    <font>
      <sz val="11"/>
      <name val="Cambria"/>
      <family val="1"/>
      <charset val="162"/>
    </font>
    <font>
      <sz val="9"/>
      <color rgb="FF000000"/>
      <name val="Calibri"/>
      <family val="2"/>
      <charset val="162"/>
    </font>
    <font>
      <sz val="11"/>
      <color indexed="8"/>
      <name val="Cambria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</font>
    <font>
      <b/>
      <sz val="8"/>
      <name val="Cambria"/>
      <family val="1"/>
      <charset val="162"/>
    </font>
    <font>
      <b/>
      <sz val="8"/>
      <color indexed="8"/>
      <name val="Cambria"/>
      <family val="1"/>
      <charset val="162"/>
    </font>
    <font>
      <i/>
      <sz val="9"/>
      <color theme="1"/>
      <name val="Calibri"/>
      <family val="2"/>
      <charset val="162"/>
    </font>
    <font>
      <sz val="8"/>
      <color rgb="FF000000"/>
      <name val="Calibri"/>
      <family val="2"/>
      <charset val="162"/>
    </font>
    <font>
      <b/>
      <sz val="9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b/>
      <sz val="8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6"/>
      <color theme="1" tint="0.34998626667073579"/>
      <name val="Bell MT"/>
      <family val="1"/>
    </font>
    <font>
      <b/>
      <sz val="10"/>
      <color rgb="FFFF0000"/>
      <name val="Calibri"/>
      <family val="2"/>
      <charset val="162"/>
      <scheme val="minor"/>
    </font>
    <font>
      <b/>
      <i/>
      <u/>
      <sz val="10"/>
      <color theme="1"/>
      <name val="Calibri"/>
      <family val="2"/>
      <charset val="162"/>
      <scheme val="minor"/>
    </font>
    <font>
      <b/>
      <sz val="11"/>
      <color theme="5" tint="-0.499984740745262"/>
      <name val="Calibri"/>
      <family val="2"/>
      <charset val="162"/>
      <scheme val="minor"/>
    </font>
  </fonts>
  <fills count="42">
    <fill>
      <patternFill patternType="none"/>
    </fill>
    <fill>
      <patternFill patternType="gray125"/>
    </fill>
    <fill>
      <patternFill patternType="lightVertical">
        <fgColor indexed="9"/>
        <bgColor theme="9" tint="-0.249977111117893"/>
      </patternFill>
    </fill>
    <fill>
      <patternFill patternType="lightVertical">
        <fgColor indexed="9"/>
        <bgColor theme="6" tint="-0.249977111117893"/>
      </patternFill>
    </fill>
    <fill>
      <patternFill patternType="lightVertical">
        <fgColor indexed="9"/>
        <bgColor theme="6" tint="0.39997558519241921"/>
      </patternFill>
    </fill>
    <fill>
      <patternFill patternType="lightVertical">
        <fgColor indexed="9"/>
        <bgColor theme="6" tint="0.59999389629810485"/>
      </patternFill>
    </fill>
    <fill>
      <patternFill patternType="lightVertical">
        <fgColor indexed="9"/>
        <bgColor theme="6" tint="0.79998168889431442"/>
      </patternFill>
    </fill>
    <fill>
      <patternFill patternType="lightVertical">
        <fgColor indexed="9"/>
        <bgColor theme="5" tint="0.39997558519241921"/>
      </patternFill>
    </fill>
    <fill>
      <patternFill patternType="lightVertical">
        <fgColor indexed="9"/>
        <bgColor theme="5" tint="0.59999389629810485"/>
      </patternFill>
    </fill>
    <fill>
      <patternFill patternType="lightVertical">
        <fgColor indexed="9"/>
        <bgColor theme="5" tint="0.79998168889431442"/>
      </patternFill>
    </fill>
    <fill>
      <patternFill patternType="lightVertical">
        <bgColor theme="3" tint="0.39997558519241921"/>
      </patternFill>
    </fill>
    <fill>
      <patternFill patternType="lightVertical">
        <bgColor theme="3" tint="0.59999389629810485"/>
      </patternFill>
    </fill>
    <fill>
      <patternFill patternType="lightVertical">
        <fgColor indexed="9"/>
        <bgColor theme="3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lightHorizontal">
        <fgColor indexed="9"/>
        <bgColor theme="6" tint="-0.249977111117893"/>
      </patternFill>
    </fill>
    <fill>
      <patternFill patternType="lightHorizontal">
        <fgColor indexed="9"/>
        <bgColor theme="6" tint="0.39997558519241921"/>
      </patternFill>
    </fill>
    <fill>
      <patternFill patternType="lightHorizontal">
        <fgColor indexed="9"/>
        <bgColor theme="6" tint="0.59999389629810485"/>
      </patternFill>
    </fill>
    <fill>
      <patternFill patternType="lightHorizontal">
        <fgColor indexed="9"/>
        <bgColor theme="6" tint="0.79998168889431442"/>
      </patternFill>
    </fill>
    <fill>
      <patternFill patternType="lightHorizontal">
        <fgColor indexed="9"/>
        <bgColor theme="5" tint="0.39997558519241921"/>
      </patternFill>
    </fill>
    <fill>
      <patternFill patternType="lightHorizontal">
        <fgColor indexed="9"/>
        <bgColor theme="5" tint="0.59999389629810485"/>
      </patternFill>
    </fill>
    <fill>
      <patternFill patternType="lightHorizontal">
        <fgColor indexed="9"/>
        <bgColor theme="5" tint="0.79998168889431442"/>
      </patternFill>
    </fill>
    <fill>
      <patternFill patternType="lightHorizontal">
        <fgColor indexed="9"/>
        <bgColor theme="3" tint="0.39997558519241921"/>
      </patternFill>
    </fill>
    <fill>
      <patternFill patternType="lightHorizontal">
        <bgColor theme="3" tint="0.59999389629810485"/>
      </patternFill>
    </fill>
    <fill>
      <patternFill patternType="lightHorizontal">
        <fgColor indexed="9"/>
        <bgColor theme="3" tint="0.79998168889431442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3" fillId="0" borderId="0" xfId="1" applyFont="1" applyFill="1" applyBorder="1" applyAlignment="1" applyProtection="1">
      <alignment horizontal="center"/>
    </xf>
    <xf numFmtId="164" fontId="3" fillId="2" borderId="0" xfId="1" applyNumberFormat="1" applyFont="1" applyFill="1" applyBorder="1" applyProtection="1"/>
    <xf numFmtId="1" fontId="4" fillId="3" borderId="0" xfId="1" applyNumberFormat="1" applyFont="1" applyFill="1" applyBorder="1" applyAlignment="1" applyProtection="1">
      <alignment horizontal="center"/>
    </xf>
    <xf numFmtId="1" fontId="4" fillId="4" borderId="0" xfId="1" applyNumberFormat="1" applyFont="1" applyFill="1" applyBorder="1" applyAlignment="1" applyProtection="1">
      <alignment horizontal="center"/>
    </xf>
    <xf numFmtId="1" fontId="4" fillId="5" borderId="0" xfId="1" applyNumberFormat="1" applyFont="1" applyFill="1" applyBorder="1" applyAlignment="1" applyProtection="1">
      <alignment horizontal="center"/>
    </xf>
    <xf numFmtId="2" fontId="4" fillId="6" borderId="0" xfId="1" applyNumberFormat="1" applyFont="1" applyFill="1" applyBorder="1" applyAlignment="1" applyProtection="1">
      <alignment horizontal="center"/>
    </xf>
    <xf numFmtId="1" fontId="4" fillId="7" borderId="0" xfId="1" applyNumberFormat="1" applyFont="1" applyFill="1" applyBorder="1" applyAlignment="1" applyProtection="1">
      <alignment horizontal="center"/>
    </xf>
    <xf numFmtId="1" fontId="4" fillId="8" borderId="0" xfId="1" applyNumberFormat="1" applyFont="1" applyFill="1" applyBorder="1" applyAlignment="1" applyProtection="1">
      <alignment horizontal="center"/>
    </xf>
    <xf numFmtId="1" fontId="4" fillId="9" borderId="0" xfId="1" applyNumberFormat="1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 vertical="center" wrapText="1"/>
    </xf>
    <xf numFmtId="2" fontId="6" fillId="11" borderId="0" xfId="1" applyNumberFormat="1" applyFont="1" applyFill="1" applyBorder="1" applyAlignment="1" applyProtection="1">
      <alignment horizontal="center"/>
    </xf>
    <xf numFmtId="0" fontId="4" fillId="12" borderId="0" xfId="1" applyFont="1" applyFill="1" applyBorder="1" applyAlignment="1" applyProtection="1">
      <alignment horizontal="center"/>
    </xf>
    <xf numFmtId="0" fontId="7" fillId="13" borderId="1" xfId="0" applyFont="1" applyFill="1" applyBorder="1" applyAlignment="1" applyProtection="1">
      <alignment horizontal="center"/>
      <protection locked="0"/>
    </xf>
    <xf numFmtId="0" fontId="7" fillId="14" borderId="2" xfId="0" applyFont="1" applyFill="1" applyBorder="1" applyAlignment="1" applyProtection="1">
      <protection locked="0"/>
    </xf>
    <xf numFmtId="0" fontId="7" fillId="14" borderId="2" xfId="0" applyFont="1" applyFill="1" applyBorder="1" applyAlignment="1" applyProtection="1">
      <alignment horizontal="center"/>
      <protection locked="0"/>
    </xf>
    <xf numFmtId="0" fontId="8" fillId="14" borderId="0" xfId="0" applyFont="1" applyFill="1" applyBorder="1" applyAlignment="1" applyProtection="1">
      <alignment vertical="center"/>
    </xf>
    <xf numFmtId="0" fontId="0" fillId="14" borderId="5" xfId="0" applyFill="1" applyBorder="1" applyAlignment="1" applyProtection="1">
      <alignment horizontal="center"/>
    </xf>
    <xf numFmtId="0" fontId="0" fillId="14" borderId="0" xfId="0" applyFill="1" applyProtection="1"/>
    <xf numFmtId="1" fontId="9" fillId="0" borderId="0" xfId="1" applyNumberFormat="1" applyFont="1" applyFill="1" applyBorder="1" applyAlignment="1" applyProtection="1">
      <alignment horizontal="center"/>
    </xf>
    <xf numFmtId="0" fontId="9" fillId="0" borderId="6" xfId="1" applyFont="1" applyFill="1" applyBorder="1" applyAlignment="1" applyProtection="1">
      <alignment horizontal="left"/>
    </xf>
    <xf numFmtId="0" fontId="7" fillId="13" borderId="7" xfId="0" applyFont="1" applyFill="1" applyBorder="1" applyAlignment="1" applyProtection="1">
      <alignment horizontal="center"/>
      <protection locked="0"/>
    </xf>
    <xf numFmtId="0" fontId="7" fillId="14" borderId="8" xfId="0" applyFont="1" applyFill="1" applyBorder="1" applyAlignment="1" applyProtection="1">
      <protection locked="0"/>
    </xf>
    <xf numFmtId="0" fontId="7" fillId="14" borderId="8" xfId="0" applyFont="1" applyFill="1" applyBorder="1" applyAlignment="1" applyProtection="1">
      <alignment horizontal="center"/>
      <protection locked="0"/>
    </xf>
    <xf numFmtId="0" fontId="8" fillId="14" borderId="11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/>
    </xf>
    <xf numFmtId="0" fontId="0" fillId="14" borderId="0" xfId="0" applyFill="1" applyBorder="1" applyAlignment="1" applyProtection="1">
      <alignment horizontal="center"/>
    </xf>
    <xf numFmtId="0" fontId="9" fillId="16" borderId="12" xfId="1" applyFont="1" applyFill="1" applyBorder="1" applyAlignment="1" applyProtection="1">
      <alignment horizontal="center"/>
    </xf>
    <xf numFmtId="0" fontId="9" fillId="16" borderId="13" xfId="1" applyFont="1" applyFill="1" applyBorder="1" applyProtection="1"/>
    <xf numFmtId="1" fontId="9" fillId="16" borderId="11" xfId="1" applyNumberFormat="1" applyFont="1" applyFill="1" applyBorder="1" applyAlignment="1" applyProtection="1">
      <alignment horizontal="center"/>
    </xf>
    <xf numFmtId="0" fontId="9" fillId="16" borderId="14" xfId="1" applyFont="1" applyFill="1" applyBorder="1" applyAlignment="1" applyProtection="1">
      <alignment horizontal="left"/>
    </xf>
    <xf numFmtId="0" fontId="7" fillId="13" borderId="15" xfId="0" applyFont="1" applyFill="1" applyBorder="1" applyAlignment="1" applyProtection="1">
      <alignment horizontal="center"/>
      <protection locked="0"/>
    </xf>
    <xf numFmtId="0" fontId="7" fillId="14" borderId="16" xfId="0" applyFont="1" applyFill="1" applyBorder="1" applyAlignment="1" applyProtection="1">
      <protection locked="0"/>
    </xf>
    <xf numFmtId="0" fontId="7" fillId="14" borderId="16" xfId="0" applyFont="1" applyFill="1" applyBorder="1" applyAlignment="1" applyProtection="1">
      <alignment horizontal="center"/>
      <protection locked="0"/>
    </xf>
    <xf numFmtId="1" fontId="10" fillId="16" borderId="11" xfId="1" applyNumberFormat="1" applyFont="1" applyFill="1" applyBorder="1" applyAlignment="1" applyProtection="1">
      <alignment horizontal="center"/>
    </xf>
    <xf numFmtId="0" fontId="10" fillId="16" borderId="14" xfId="1" applyFont="1" applyFill="1" applyBorder="1" applyProtection="1"/>
    <xf numFmtId="0" fontId="7" fillId="13" borderId="17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2" fontId="10" fillId="16" borderId="12" xfId="1" applyNumberFormat="1" applyFont="1" applyFill="1" applyBorder="1" applyAlignment="1" applyProtection="1">
      <alignment horizontal="center"/>
    </xf>
    <xf numFmtId="0" fontId="10" fillId="16" borderId="13" xfId="1" applyFont="1" applyFill="1" applyBorder="1" applyAlignment="1" applyProtection="1">
      <alignment wrapText="1"/>
    </xf>
    <xf numFmtId="0" fontId="0" fillId="0" borderId="0" xfId="0" applyFill="1" applyProtection="1"/>
    <xf numFmtId="0" fontId="8" fillId="14" borderId="16" xfId="0" applyFont="1" applyFill="1" applyBorder="1" applyAlignment="1" applyProtection="1">
      <alignment horizontal="center" vertical="center"/>
      <protection locked="0"/>
    </xf>
    <xf numFmtId="0" fontId="11" fillId="14" borderId="16" xfId="0" applyFont="1" applyFill="1" applyBorder="1" applyAlignment="1" applyProtection="1">
      <alignment vertical="center"/>
      <protection locked="0"/>
    </xf>
    <xf numFmtId="0" fontId="5" fillId="14" borderId="0" xfId="0" applyFont="1" applyFill="1" applyBorder="1" applyAlignment="1" applyProtection="1">
      <alignment horizontal="center" vertical="center" wrapText="1"/>
    </xf>
    <xf numFmtId="0" fontId="5" fillId="14" borderId="13" xfId="0" applyFont="1" applyFill="1" applyBorder="1" applyAlignment="1" applyProtection="1">
      <alignment horizontal="center" vertical="center" wrapText="1"/>
    </xf>
    <xf numFmtId="0" fontId="10" fillId="16" borderId="11" xfId="1" applyFont="1" applyFill="1" applyBorder="1" applyAlignment="1" applyProtection="1">
      <alignment horizontal="center"/>
    </xf>
    <xf numFmtId="0" fontId="10" fillId="16" borderId="14" xfId="1" applyFont="1" applyFill="1" applyBorder="1" applyAlignment="1" applyProtection="1">
      <alignment wrapText="1"/>
    </xf>
    <xf numFmtId="164" fontId="10" fillId="16" borderId="11" xfId="1" applyNumberFormat="1" applyFont="1" applyFill="1" applyBorder="1" applyAlignment="1" applyProtection="1">
      <alignment horizontal="center"/>
    </xf>
    <xf numFmtId="0" fontId="10" fillId="16" borderId="14" xfId="1" applyFont="1" applyFill="1" applyBorder="1" applyAlignment="1" applyProtection="1">
      <alignment horizontal="left"/>
    </xf>
    <xf numFmtId="164" fontId="3" fillId="0" borderId="0" xfId="1" applyNumberFormat="1" applyFont="1" applyFill="1" applyBorder="1" applyProtection="1"/>
    <xf numFmtId="1" fontId="4" fillId="0" borderId="0" xfId="1" applyNumberFormat="1" applyFont="1" applyFill="1" applyBorder="1" applyAlignment="1" applyProtection="1">
      <alignment horizontal="center"/>
    </xf>
    <xf numFmtId="2" fontId="4" fillId="0" borderId="0" xfId="1" applyNumberFormat="1" applyFont="1" applyFill="1" applyBorder="1" applyAlignment="1" applyProtection="1">
      <alignment horizontal="center"/>
    </xf>
    <xf numFmtId="2" fontId="6" fillId="0" borderId="0" xfId="1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164" fontId="9" fillId="16" borderId="24" xfId="1" applyNumberFormat="1" applyFont="1" applyFill="1" applyBorder="1" applyAlignment="1" applyProtection="1">
      <alignment horizontal="center"/>
    </xf>
    <xf numFmtId="0" fontId="9" fillId="16" borderId="25" xfId="1" applyFont="1" applyFill="1" applyBorder="1" applyProtection="1"/>
    <xf numFmtId="164" fontId="3" fillId="18" borderId="0" xfId="1" applyNumberFormat="1" applyFont="1" applyFill="1" applyBorder="1" applyProtection="1"/>
    <xf numFmtId="1" fontId="4" fillId="19" borderId="0" xfId="1" applyNumberFormat="1" applyFont="1" applyFill="1" applyBorder="1" applyAlignment="1" applyProtection="1">
      <alignment horizontal="center"/>
    </xf>
    <xf numFmtId="1" fontId="4" fillId="20" borderId="0" xfId="1" applyNumberFormat="1" applyFont="1" applyFill="1" applyBorder="1" applyAlignment="1" applyProtection="1">
      <alignment horizontal="center"/>
    </xf>
    <xf numFmtId="1" fontId="4" fillId="21" borderId="0" xfId="1" applyNumberFormat="1" applyFont="1" applyFill="1" applyBorder="1" applyAlignment="1" applyProtection="1">
      <alignment horizontal="center"/>
    </xf>
    <xf numFmtId="2" fontId="4" fillId="22" borderId="0" xfId="1" applyNumberFormat="1" applyFont="1" applyFill="1" applyBorder="1" applyAlignment="1" applyProtection="1">
      <alignment horizontal="center"/>
    </xf>
    <xf numFmtId="1" fontId="4" fillId="23" borderId="0" xfId="1" applyNumberFormat="1" applyFont="1" applyFill="1" applyBorder="1" applyAlignment="1" applyProtection="1">
      <alignment horizontal="center"/>
    </xf>
    <xf numFmtId="1" fontId="4" fillId="24" borderId="0" xfId="1" applyNumberFormat="1" applyFont="1" applyFill="1" applyBorder="1" applyAlignment="1" applyProtection="1">
      <alignment horizontal="center"/>
    </xf>
    <xf numFmtId="1" fontId="4" fillId="25" borderId="0" xfId="1" applyNumberFormat="1" applyFont="1" applyFill="1" applyBorder="1" applyAlignment="1" applyProtection="1">
      <alignment horizontal="center"/>
    </xf>
    <xf numFmtId="1" fontId="4" fillId="26" borderId="0" xfId="1" applyNumberFormat="1" applyFont="1" applyFill="1" applyBorder="1" applyAlignment="1" applyProtection="1">
      <alignment horizontal="center"/>
    </xf>
    <xf numFmtId="2" fontId="6" fillId="27" borderId="0" xfId="1" applyNumberFormat="1" applyFont="1" applyFill="1" applyBorder="1" applyAlignment="1" applyProtection="1">
      <alignment horizontal="center"/>
    </xf>
    <xf numFmtId="0" fontId="4" fillId="28" borderId="0" xfId="1" applyFont="1" applyFill="1" applyBorder="1" applyAlignment="1" applyProtection="1">
      <alignment horizontal="center"/>
    </xf>
    <xf numFmtId="1" fontId="10" fillId="29" borderId="12" xfId="1" applyNumberFormat="1" applyFont="1" applyFill="1" applyBorder="1" applyAlignment="1" applyProtection="1">
      <alignment horizontal="center"/>
    </xf>
    <xf numFmtId="0" fontId="10" fillId="29" borderId="13" xfId="1" applyFont="1" applyFill="1" applyBorder="1" applyProtection="1"/>
    <xf numFmtId="0" fontId="12" fillId="14" borderId="16" xfId="0" applyFont="1" applyFill="1" applyBorder="1" applyAlignment="1" applyProtection="1">
      <alignment vertical="center"/>
      <protection locked="0"/>
    </xf>
    <xf numFmtId="1" fontId="9" fillId="29" borderId="11" xfId="1" applyNumberFormat="1" applyFont="1" applyFill="1" applyBorder="1" applyAlignment="1" applyProtection="1">
      <alignment horizontal="center"/>
    </xf>
    <xf numFmtId="0" fontId="9" fillId="29" borderId="14" xfId="1" applyFont="1" applyFill="1" applyBorder="1" applyAlignment="1" applyProtection="1">
      <alignment horizontal="left"/>
    </xf>
    <xf numFmtId="1" fontId="10" fillId="29" borderId="11" xfId="1" applyNumberFormat="1" applyFont="1" applyFill="1" applyBorder="1" applyAlignment="1" applyProtection="1">
      <alignment horizontal="center"/>
    </xf>
    <xf numFmtId="0" fontId="10" fillId="29" borderId="14" xfId="1" applyFont="1" applyFill="1" applyBorder="1" applyProtection="1"/>
    <xf numFmtId="2" fontId="10" fillId="30" borderId="12" xfId="1" applyNumberFormat="1" applyFont="1" applyFill="1" applyBorder="1" applyAlignment="1" applyProtection="1">
      <alignment horizontal="center"/>
    </xf>
    <xf numFmtId="0" fontId="10" fillId="30" borderId="13" xfId="1" applyFont="1" applyFill="1" applyBorder="1" applyAlignment="1" applyProtection="1">
      <alignment wrapText="1"/>
    </xf>
    <xf numFmtId="1" fontId="4" fillId="31" borderId="0" xfId="1" applyNumberFormat="1" applyFont="1" applyFill="1" applyBorder="1" applyAlignment="1" applyProtection="1">
      <alignment horizontal="center"/>
    </xf>
    <xf numFmtId="1" fontId="4" fillId="32" borderId="0" xfId="1" applyNumberFormat="1" applyFont="1" applyFill="1" applyBorder="1" applyAlignment="1" applyProtection="1">
      <alignment horizontal="center"/>
    </xf>
    <xf numFmtId="1" fontId="4" fillId="33" borderId="0" xfId="1" applyNumberFormat="1" applyFont="1" applyFill="1" applyBorder="1" applyAlignment="1" applyProtection="1">
      <alignment horizontal="center"/>
    </xf>
    <xf numFmtId="2" fontId="4" fillId="34" borderId="0" xfId="1" applyNumberFormat="1" applyFont="1" applyFill="1" applyBorder="1" applyAlignment="1" applyProtection="1">
      <alignment horizontal="center"/>
    </xf>
    <xf numFmtId="1" fontId="4" fillId="35" borderId="0" xfId="1" applyNumberFormat="1" applyFont="1" applyFill="1" applyBorder="1" applyAlignment="1" applyProtection="1">
      <alignment horizontal="center"/>
    </xf>
    <xf numFmtId="1" fontId="4" fillId="36" borderId="0" xfId="1" applyNumberFormat="1" applyFont="1" applyFill="1" applyBorder="1" applyAlignment="1" applyProtection="1">
      <alignment horizontal="center"/>
    </xf>
    <xf numFmtId="1" fontId="4" fillId="16" borderId="0" xfId="1" applyNumberFormat="1" applyFont="1" applyFill="1" applyBorder="1" applyAlignment="1" applyProtection="1">
      <alignment horizontal="center"/>
    </xf>
    <xf numFmtId="0" fontId="5" fillId="37" borderId="0" xfId="0" applyFont="1" applyFill="1" applyBorder="1" applyAlignment="1" applyProtection="1">
      <alignment horizontal="center" vertical="center" wrapText="1"/>
    </xf>
    <xf numFmtId="2" fontId="6" fillId="38" borderId="0" xfId="1" applyNumberFormat="1" applyFont="1" applyFill="1" applyBorder="1" applyAlignment="1" applyProtection="1">
      <alignment horizontal="center"/>
    </xf>
    <xf numFmtId="0" fontId="4" fillId="39" borderId="0" xfId="1" applyFont="1" applyFill="1" applyBorder="1" applyAlignment="1" applyProtection="1">
      <alignment horizontal="center"/>
    </xf>
    <xf numFmtId="0" fontId="5" fillId="14" borderId="15" xfId="0" applyFont="1" applyFill="1" applyBorder="1" applyAlignment="1" applyProtection="1">
      <alignment horizontal="center" vertical="center"/>
      <protection locked="0"/>
    </xf>
    <xf numFmtId="0" fontId="5" fillId="14" borderId="16" xfId="0" applyFont="1" applyFill="1" applyBorder="1" applyAlignment="1" applyProtection="1">
      <alignment horizontal="center" vertical="center"/>
      <protection locked="0"/>
    </xf>
    <xf numFmtId="0" fontId="8" fillId="14" borderId="16" xfId="0" applyFont="1" applyFill="1" applyBorder="1" applyAlignment="1" applyProtection="1">
      <alignment vertical="center"/>
      <protection locked="0"/>
    </xf>
    <xf numFmtId="0" fontId="13" fillId="14" borderId="22" xfId="0" applyFont="1" applyFill="1" applyBorder="1" applyAlignment="1" applyProtection="1">
      <alignment vertical="center"/>
    </xf>
    <xf numFmtId="0" fontId="10" fillId="29" borderId="11" xfId="1" applyFont="1" applyFill="1" applyBorder="1" applyAlignment="1" applyProtection="1">
      <alignment horizontal="center"/>
    </xf>
    <xf numFmtId="0" fontId="10" fillId="29" borderId="14" xfId="1" applyFont="1" applyFill="1" applyBorder="1" applyAlignment="1" applyProtection="1">
      <alignment wrapText="1"/>
    </xf>
    <xf numFmtId="164" fontId="10" fillId="30" borderId="11" xfId="1" applyNumberFormat="1" applyFont="1" applyFill="1" applyBorder="1" applyAlignment="1" applyProtection="1">
      <alignment horizontal="center"/>
    </xf>
    <xf numFmtId="0" fontId="10" fillId="30" borderId="14" xfId="1" applyFont="1" applyFill="1" applyBorder="1" applyAlignment="1" applyProtection="1">
      <alignment horizontal="left"/>
    </xf>
    <xf numFmtId="1" fontId="10" fillId="29" borderId="24" xfId="1" applyNumberFormat="1" applyFont="1" applyFill="1" applyBorder="1" applyAlignment="1" applyProtection="1">
      <alignment horizontal="center"/>
    </xf>
    <xf numFmtId="0" fontId="10" fillId="29" borderId="25" xfId="1" applyFont="1" applyFill="1" applyBorder="1" applyProtection="1"/>
    <xf numFmtId="164" fontId="9" fillId="30" borderId="24" xfId="1" applyNumberFormat="1" applyFont="1" applyFill="1" applyBorder="1" applyAlignment="1" applyProtection="1">
      <alignment horizontal="center"/>
    </xf>
    <xf numFmtId="0" fontId="9" fillId="30" borderId="25" xfId="1" applyFont="1" applyFill="1" applyBorder="1" applyProtection="1"/>
    <xf numFmtId="0" fontId="14" fillId="14" borderId="0" xfId="0" applyFont="1" applyFill="1" applyBorder="1" applyAlignment="1" applyProtection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</xf>
    <xf numFmtId="0" fontId="13" fillId="14" borderId="0" xfId="0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horizontal="center"/>
    </xf>
    <xf numFmtId="0" fontId="13" fillId="14" borderId="6" xfId="0" applyFont="1" applyFill="1" applyBorder="1" applyAlignment="1" applyProtection="1">
      <alignment horizontal="center" vertical="center"/>
    </xf>
    <xf numFmtId="0" fontId="15" fillId="14" borderId="0" xfId="0" applyFont="1" applyFill="1" applyAlignment="1" applyProtection="1">
      <alignment horizontal="center" wrapText="1"/>
    </xf>
    <xf numFmtId="0" fontId="13" fillId="14" borderId="12" xfId="0" applyFont="1" applyFill="1" applyBorder="1" applyAlignment="1" applyProtection="1">
      <alignment horizontal="center" vertical="center" wrapText="1"/>
    </xf>
    <xf numFmtId="0" fontId="13" fillId="14" borderId="0" xfId="0" applyFont="1" applyFill="1" applyBorder="1" applyAlignment="1" applyProtection="1">
      <alignment horizontal="center" vertical="center"/>
    </xf>
    <xf numFmtId="0" fontId="8" fillId="14" borderId="0" xfId="0" applyFont="1" applyFill="1" applyBorder="1" applyAlignment="1" applyProtection="1">
      <alignment horizontal="center" vertical="center"/>
    </xf>
    <xf numFmtId="0" fontId="13" fillId="14" borderId="0" xfId="0" applyFont="1" applyFill="1" applyBorder="1" applyAlignment="1" applyProtection="1">
      <alignment horizontal="center" vertical="center" wrapText="1"/>
    </xf>
    <xf numFmtId="0" fontId="15" fillId="14" borderId="0" xfId="0" applyFont="1" applyFill="1" applyBorder="1" applyAlignment="1" applyProtection="1">
      <alignment horizontal="center" wrapText="1"/>
    </xf>
    <xf numFmtId="0" fontId="13" fillId="14" borderId="30" xfId="0" applyFont="1" applyFill="1" applyBorder="1" applyAlignment="1" applyProtection="1">
      <alignment horizontal="center" vertical="center" wrapText="1"/>
    </xf>
    <xf numFmtId="0" fontId="13" fillId="14" borderId="14" xfId="0" applyFont="1" applyFill="1" applyBorder="1" applyAlignment="1" applyProtection="1">
      <alignment vertical="center"/>
    </xf>
    <xf numFmtId="0" fontId="8" fillId="14" borderId="12" xfId="0" applyFont="1" applyFill="1" applyBorder="1" applyAlignment="1" applyProtection="1">
      <alignment vertical="center"/>
    </xf>
    <xf numFmtId="0" fontId="8" fillId="14" borderId="5" xfId="0" applyFont="1" applyFill="1" applyBorder="1" applyAlignment="1" applyProtection="1">
      <alignment vertical="center"/>
    </xf>
    <xf numFmtId="0" fontId="8" fillId="14" borderId="21" xfId="0" applyFont="1" applyFill="1" applyBorder="1" applyAlignment="1" applyProtection="1">
      <alignment vertical="center"/>
    </xf>
    <xf numFmtId="0" fontId="8" fillId="14" borderId="2" xfId="0" applyFont="1" applyFill="1" applyBorder="1" applyAlignment="1" applyProtection="1">
      <alignment horizontal="center" vertical="center"/>
      <protection locked="0"/>
    </xf>
    <xf numFmtId="0" fontId="8" fillId="14" borderId="2" xfId="0" applyFont="1" applyFill="1" applyBorder="1" applyAlignment="1" applyProtection="1">
      <alignment vertical="center"/>
      <protection locked="0"/>
    </xf>
    <xf numFmtId="0" fontId="0" fillId="14" borderId="0" xfId="0" applyFill="1" applyBorder="1" applyProtection="1"/>
    <xf numFmtId="0" fontId="8" fillId="14" borderId="23" xfId="0" applyFont="1" applyFill="1" applyBorder="1" applyAlignment="1" applyProtection="1">
      <alignment vertical="center"/>
    </xf>
    <xf numFmtId="1" fontId="3" fillId="0" borderId="0" xfId="1" applyNumberFormat="1" applyFont="1" applyFill="1" applyBorder="1" applyAlignment="1" applyProtection="1">
      <alignment horizontal="center"/>
    </xf>
    <xf numFmtId="0" fontId="8" fillId="14" borderId="15" xfId="0" applyFont="1" applyFill="1" applyBorder="1" applyAlignment="1" applyProtection="1">
      <alignment horizontal="center" vertical="center"/>
      <protection locked="0"/>
    </xf>
    <xf numFmtId="0" fontId="13" fillId="14" borderId="25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8" fillId="14" borderId="0" xfId="0" applyFont="1" applyFill="1" applyAlignment="1" applyProtection="1">
      <alignment vertical="center"/>
    </xf>
    <xf numFmtId="0" fontId="12" fillId="14" borderId="2" xfId="0" applyFont="1" applyFill="1" applyBorder="1" applyAlignment="1" applyProtection="1">
      <alignment vertical="center"/>
      <protection locked="0"/>
    </xf>
    <xf numFmtId="0" fontId="11" fillId="14" borderId="2" xfId="0" applyFont="1" applyFill="1" applyBorder="1" applyAlignment="1" applyProtection="1">
      <alignment vertical="center"/>
      <protection locked="0"/>
    </xf>
    <xf numFmtId="0" fontId="0" fillId="14" borderId="11" xfId="0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3" fillId="0" borderId="0" xfId="1" applyFont="1" applyFill="1" applyBorder="1" applyProtection="1"/>
    <xf numFmtId="0" fontId="13" fillId="14" borderId="6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/>
      <protection locked="0"/>
    </xf>
    <xf numFmtId="0" fontId="5" fillId="14" borderId="2" xfId="0" applyFont="1" applyFill="1" applyBorder="1" applyAlignment="1" applyProtection="1">
      <alignment horizontal="center" vertical="center"/>
      <protection locked="0"/>
    </xf>
    <xf numFmtId="0" fontId="13" fillId="14" borderId="31" xfId="0" applyFont="1" applyFill="1" applyBorder="1" applyAlignment="1" applyProtection="1">
      <alignment vertical="center"/>
    </xf>
    <xf numFmtId="1" fontId="13" fillId="0" borderId="40" xfId="0" applyNumberFormat="1" applyFont="1" applyFill="1" applyBorder="1" applyAlignment="1" applyProtection="1">
      <alignment horizontal="center" vertical="center"/>
    </xf>
    <xf numFmtId="0" fontId="0" fillId="14" borderId="30" xfId="0" applyFill="1" applyBorder="1" applyProtection="1"/>
    <xf numFmtId="0" fontId="0" fillId="14" borderId="0" xfId="0" applyFill="1" applyAlignment="1" applyProtection="1">
      <alignment horizontal="center"/>
    </xf>
    <xf numFmtId="0" fontId="13" fillId="14" borderId="0" xfId="0" applyFont="1" applyFill="1" applyBorder="1" applyAlignment="1" applyProtection="1">
      <alignment vertical="center" wrapText="1"/>
    </xf>
    <xf numFmtId="0" fontId="0" fillId="41" borderId="12" xfId="0" applyFill="1" applyBorder="1" applyProtection="1"/>
    <xf numFmtId="0" fontId="0" fillId="41" borderId="5" xfId="0" applyFill="1" applyBorder="1" applyProtection="1"/>
    <xf numFmtId="0" fontId="17" fillId="41" borderId="5" xfId="0" applyFont="1" applyFill="1" applyBorder="1" applyAlignment="1" applyProtection="1"/>
    <xf numFmtId="0" fontId="7" fillId="41" borderId="5" xfId="0" applyFont="1" applyFill="1" applyBorder="1" applyAlignment="1" applyProtection="1"/>
    <xf numFmtId="0" fontId="0" fillId="41" borderId="11" xfId="0" applyFill="1" applyBorder="1" applyProtection="1"/>
    <xf numFmtId="0" fontId="0" fillId="41" borderId="0" xfId="0" applyFill="1" applyBorder="1" applyProtection="1"/>
    <xf numFmtId="1" fontId="18" fillId="41" borderId="0" xfId="0" applyNumberFormat="1" applyFont="1" applyFill="1" applyBorder="1" applyAlignment="1" applyProtection="1">
      <alignment horizontal="left"/>
    </xf>
    <xf numFmtId="0" fontId="7" fillId="41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8" fillId="41" borderId="0" xfId="0" applyFont="1" applyFill="1" applyBorder="1" applyAlignment="1" applyProtection="1">
      <alignment horizontal="left"/>
    </xf>
    <xf numFmtId="1" fontId="18" fillId="41" borderId="6" xfId="0" applyNumberFormat="1" applyFont="1" applyFill="1" applyBorder="1" applyAlignment="1" applyProtection="1">
      <alignment horizontal="left"/>
    </xf>
    <xf numFmtId="0" fontId="0" fillId="41" borderId="0" xfId="0" applyFill="1" applyProtection="1"/>
    <xf numFmtId="0" fontId="7" fillId="41" borderId="6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/>
    <xf numFmtId="0" fontId="0" fillId="14" borderId="5" xfId="0" applyFill="1" applyBorder="1" applyProtection="1"/>
    <xf numFmtId="0" fontId="21" fillId="14" borderId="13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2" fontId="22" fillId="14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14" borderId="6" xfId="0" applyFill="1" applyBorder="1" applyProtection="1"/>
    <xf numFmtId="0" fontId="0" fillId="14" borderId="6" xfId="0" applyFill="1" applyBorder="1" applyAlignment="1" applyProtection="1">
      <alignment horizontal="center"/>
    </xf>
    <xf numFmtId="0" fontId="0" fillId="14" borderId="6" xfId="0" applyFill="1" applyBorder="1" applyAlignment="1" applyProtection="1"/>
    <xf numFmtId="0" fontId="7" fillId="41" borderId="13" xfId="0" applyFont="1" applyFill="1" applyBorder="1" applyAlignment="1" applyProtection="1">
      <alignment horizontal="right"/>
    </xf>
    <xf numFmtId="0" fontId="7" fillId="41" borderId="5" xfId="0" applyFont="1" applyFill="1" applyBorder="1" applyAlignment="1" applyProtection="1">
      <alignment horizontal="right"/>
    </xf>
    <xf numFmtId="1" fontId="18" fillId="41" borderId="5" xfId="0" applyNumberFormat="1" applyFont="1" applyFill="1" applyBorder="1" applyAlignment="1" applyProtection="1">
      <alignment horizontal="center"/>
    </xf>
    <xf numFmtId="0" fontId="20" fillId="14" borderId="5" xfId="0" applyFont="1" applyFill="1" applyBorder="1" applyAlignment="1" applyProtection="1">
      <alignment horizontal="center"/>
    </xf>
    <xf numFmtId="0" fontId="7" fillId="41" borderId="25" xfId="0" applyFont="1" applyFill="1" applyBorder="1" applyAlignment="1" applyProtection="1">
      <alignment horizontal="right"/>
    </xf>
    <xf numFmtId="0" fontId="7" fillId="41" borderId="6" xfId="0" applyFont="1" applyFill="1" applyBorder="1" applyAlignment="1" applyProtection="1">
      <alignment horizontal="right"/>
    </xf>
    <xf numFmtId="1" fontId="18" fillId="41" borderId="6" xfId="0" applyNumberFormat="1" applyFont="1" applyFill="1" applyBorder="1" applyAlignment="1" applyProtection="1">
      <alignment horizontal="center"/>
    </xf>
    <xf numFmtId="0" fontId="7" fillId="41" borderId="6" xfId="0" applyFont="1" applyFill="1" applyBorder="1" applyAlignment="1" applyProtection="1">
      <alignment horizontal="right" wrapText="1"/>
    </xf>
    <xf numFmtId="0" fontId="7" fillId="41" borderId="0" xfId="0" applyFont="1" applyFill="1" applyBorder="1" applyAlignment="1" applyProtection="1">
      <alignment horizontal="right" wrapText="1"/>
    </xf>
    <xf numFmtId="0" fontId="1" fillId="14" borderId="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1" fillId="14" borderId="25" xfId="0" applyFont="1" applyFill="1" applyBorder="1" applyAlignment="1" applyProtection="1">
      <alignment horizontal="right"/>
    </xf>
    <xf numFmtId="0" fontId="21" fillId="14" borderId="6" xfId="0" applyFont="1" applyFill="1" applyBorder="1" applyAlignment="1" applyProtection="1">
      <alignment horizontal="right"/>
    </xf>
    <xf numFmtId="0" fontId="21" fillId="14" borderId="14" xfId="0" applyFont="1" applyFill="1" applyBorder="1" applyAlignment="1" applyProtection="1">
      <alignment horizontal="right"/>
    </xf>
    <xf numFmtId="0" fontId="21" fillId="14" borderId="0" xfId="0" applyFont="1" applyFill="1" applyBorder="1" applyAlignment="1" applyProtection="1">
      <alignment horizontal="right"/>
    </xf>
    <xf numFmtId="0" fontId="7" fillId="41" borderId="14" xfId="0" applyFont="1" applyFill="1" applyBorder="1" applyAlignment="1" applyProtection="1">
      <alignment horizontal="right"/>
    </xf>
    <xf numFmtId="0" fontId="7" fillId="41" borderId="0" xfId="0" applyFont="1" applyFill="1" applyBorder="1" applyAlignment="1" applyProtection="1">
      <alignment horizontal="right"/>
    </xf>
    <xf numFmtId="1" fontId="18" fillId="41" borderId="0" xfId="0" applyNumberFormat="1" applyFont="1" applyFill="1" applyBorder="1" applyAlignment="1" applyProtection="1">
      <alignment horizontal="center"/>
    </xf>
    <xf numFmtId="0" fontId="13" fillId="14" borderId="39" xfId="0" applyFont="1" applyFill="1" applyBorder="1" applyAlignment="1" applyProtection="1">
      <alignment horizontal="center" vertical="center"/>
    </xf>
    <xf numFmtId="0" fontId="13" fillId="14" borderId="38" xfId="0" applyFont="1" applyFill="1" applyBorder="1" applyAlignment="1" applyProtection="1">
      <alignment horizontal="center" vertical="center"/>
    </xf>
    <xf numFmtId="0" fontId="13" fillId="14" borderId="18" xfId="0" applyFont="1" applyFill="1" applyBorder="1" applyAlignment="1" applyProtection="1">
      <alignment horizontal="center" vertical="center"/>
    </xf>
    <xf numFmtId="0" fontId="13" fillId="14" borderId="17" xfId="0" applyFont="1" applyFill="1" applyBorder="1" applyAlignment="1" applyProtection="1">
      <alignment horizontal="center" vertical="center"/>
    </xf>
    <xf numFmtId="0" fontId="14" fillId="14" borderId="0" xfId="0" applyFont="1" applyFill="1" applyBorder="1" applyAlignment="1" applyProtection="1">
      <alignment horizontal="center" vertical="center" wrapText="1"/>
    </xf>
    <xf numFmtId="0" fontId="7" fillId="15" borderId="10" xfId="0" applyFont="1" applyFill="1" applyBorder="1" applyAlignment="1" applyProtection="1">
      <alignment horizontal="left"/>
    </xf>
    <xf numFmtId="0" fontId="7" fillId="15" borderId="9" xfId="0" applyFont="1" applyFill="1" applyBorder="1" applyAlignment="1" applyProtection="1">
      <alignment horizontal="left"/>
    </xf>
    <xf numFmtId="0" fontId="7" fillId="15" borderId="4" xfId="0" applyFont="1" applyFill="1" applyBorder="1" applyAlignment="1" applyProtection="1">
      <alignment horizontal="left"/>
    </xf>
    <xf numFmtId="0" fontId="7" fillId="15" borderId="3" xfId="0" applyFont="1" applyFill="1" applyBorder="1" applyAlignment="1" applyProtection="1">
      <alignment horizontal="left"/>
    </xf>
    <xf numFmtId="0" fontId="7" fillId="15" borderId="20" xfId="0" applyFont="1" applyFill="1" applyBorder="1" applyAlignment="1" applyProtection="1">
      <alignment horizontal="left"/>
    </xf>
    <xf numFmtId="0" fontId="7" fillId="15" borderId="19" xfId="0" applyFont="1" applyFill="1" applyBorder="1" applyAlignment="1" applyProtection="1">
      <alignment horizontal="left"/>
    </xf>
    <xf numFmtId="0" fontId="11" fillId="17" borderId="22" xfId="0" applyFont="1" applyFill="1" applyBorder="1" applyAlignment="1" applyProtection="1">
      <alignment horizontal="center" vertical="center" wrapText="1"/>
    </xf>
    <xf numFmtId="0" fontId="11" fillId="17" borderId="16" xfId="0" applyFont="1" applyFill="1" applyBorder="1" applyAlignment="1" applyProtection="1">
      <alignment horizontal="center" vertical="center" wrapText="1"/>
    </xf>
    <xf numFmtId="0" fontId="11" fillId="17" borderId="31" xfId="0" applyFont="1" applyFill="1" applyBorder="1" applyAlignment="1" applyProtection="1">
      <alignment horizontal="center" vertical="center" wrapText="1"/>
    </xf>
    <xf numFmtId="0" fontId="11" fillId="17" borderId="2" xfId="0" applyFont="1" applyFill="1" applyBorder="1" applyAlignment="1" applyProtection="1">
      <alignment horizontal="center" vertical="center" wrapText="1"/>
    </xf>
    <xf numFmtId="0" fontId="8" fillId="14" borderId="28" xfId="0" applyFont="1" applyFill="1" applyBorder="1" applyAlignment="1" applyProtection="1">
      <alignment horizontal="center" vertical="center"/>
    </xf>
    <xf numFmtId="0" fontId="8" fillId="14" borderId="27" xfId="0" applyFont="1" applyFill="1" applyBorder="1" applyAlignment="1" applyProtection="1">
      <alignment horizontal="center" vertical="center"/>
    </xf>
    <xf numFmtId="0" fontId="8" fillId="14" borderId="26" xfId="0" applyFont="1" applyFill="1" applyBorder="1" applyAlignment="1" applyProtection="1">
      <alignment horizontal="center" vertical="center"/>
    </xf>
    <xf numFmtId="0" fontId="8" fillId="14" borderId="23" xfId="0" applyFont="1" applyFill="1" applyBorder="1" applyAlignment="1" applyProtection="1">
      <alignment horizontal="center" vertical="center"/>
    </xf>
    <xf numFmtId="0" fontId="8" fillId="14" borderId="0" xfId="0" applyFont="1" applyFill="1" applyBorder="1" applyAlignment="1" applyProtection="1">
      <alignment horizontal="center" vertical="center"/>
    </xf>
    <xf numFmtId="0" fontId="8" fillId="14" borderId="11" xfId="0" applyFont="1" applyFill="1" applyBorder="1" applyAlignment="1" applyProtection="1">
      <alignment horizontal="center" vertical="center"/>
    </xf>
    <xf numFmtId="0" fontId="8" fillId="14" borderId="21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8" fillId="14" borderId="12" xfId="0" applyFont="1" applyFill="1" applyBorder="1" applyAlignment="1" applyProtection="1">
      <alignment horizontal="center" vertical="center"/>
    </xf>
    <xf numFmtId="1" fontId="18" fillId="41" borderId="0" xfId="0" applyNumberFormat="1" applyFont="1" applyFill="1" applyBorder="1" applyAlignment="1" applyProtection="1">
      <alignment horizontal="left"/>
    </xf>
    <xf numFmtId="0" fontId="18" fillId="41" borderId="0" xfId="0" applyFont="1" applyFill="1" applyBorder="1" applyAlignment="1" applyProtection="1">
      <alignment horizontal="left"/>
    </xf>
    <xf numFmtId="0" fontId="11" fillId="40" borderId="32" xfId="0" applyFont="1" applyFill="1" applyBorder="1" applyAlignment="1" applyProtection="1">
      <alignment horizontal="center" vertical="center" wrapText="1"/>
    </xf>
    <xf numFmtId="0" fontId="11" fillId="40" borderId="36" xfId="0" applyFont="1" applyFill="1" applyBorder="1" applyAlignment="1" applyProtection="1">
      <alignment horizontal="center" vertical="center" wrapText="1"/>
    </xf>
    <xf numFmtId="0" fontId="11" fillId="40" borderId="14" xfId="0" applyFont="1" applyFill="1" applyBorder="1" applyAlignment="1" applyProtection="1">
      <alignment horizontal="center" vertical="center" wrapText="1"/>
    </xf>
    <xf numFmtId="0" fontId="11" fillId="40" borderId="35" xfId="0" applyFont="1" applyFill="1" applyBorder="1" applyAlignment="1" applyProtection="1">
      <alignment horizontal="center" vertical="center" wrapText="1"/>
    </xf>
    <xf numFmtId="0" fontId="11" fillId="40" borderId="13" xfId="0" applyFont="1" applyFill="1" applyBorder="1" applyAlignment="1" applyProtection="1">
      <alignment horizontal="center" vertical="center" wrapText="1"/>
    </xf>
    <xf numFmtId="0" fontId="11" fillId="40" borderId="34" xfId="0" applyFont="1" applyFill="1" applyBorder="1" applyAlignment="1" applyProtection="1">
      <alignment horizontal="center" vertical="center" wrapText="1"/>
    </xf>
    <xf numFmtId="0" fontId="14" fillId="14" borderId="32" xfId="0" applyFont="1" applyFill="1" applyBorder="1" applyAlignment="1" applyProtection="1">
      <alignment horizontal="center" vertical="center"/>
    </xf>
    <xf numFmtId="0" fontId="14" fillId="14" borderId="27" xfId="0" applyFont="1" applyFill="1" applyBorder="1" applyAlignment="1" applyProtection="1">
      <alignment horizontal="center" vertical="center"/>
    </xf>
    <xf numFmtId="0" fontId="14" fillId="14" borderId="26" xfId="0" applyFont="1" applyFill="1" applyBorder="1" applyAlignment="1" applyProtection="1">
      <alignment horizontal="center" vertical="center"/>
    </xf>
    <xf numFmtId="0" fontId="14" fillId="14" borderId="14" xfId="0" applyFont="1" applyFill="1" applyBorder="1" applyAlignment="1" applyProtection="1">
      <alignment horizontal="center" vertical="center"/>
    </xf>
    <xf numFmtId="0" fontId="14" fillId="14" borderId="0" xfId="0" applyFont="1" applyFill="1" applyBorder="1" applyAlignment="1" applyProtection="1">
      <alignment horizontal="center" vertical="center"/>
    </xf>
    <xf numFmtId="0" fontId="14" fillId="14" borderId="11" xfId="0" applyFont="1" applyFill="1" applyBorder="1" applyAlignment="1" applyProtection="1">
      <alignment horizontal="center" vertical="center"/>
    </xf>
    <xf numFmtId="0" fontId="14" fillId="14" borderId="13" xfId="0" applyFont="1" applyFill="1" applyBorder="1" applyAlignment="1" applyProtection="1">
      <alignment horizontal="center" vertical="center"/>
    </xf>
    <xf numFmtId="0" fontId="14" fillId="14" borderId="5" xfId="0" applyFont="1" applyFill="1" applyBorder="1" applyAlignment="1" applyProtection="1">
      <alignment horizontal="center" vertical="center"/>
    </xf>
    <xf numFmtId="0" fontId="14" fillId="14" borderId="12" xfId="0" applyFont="1" applyFill="1" applyBorder="1" applyAlignment="1" applyProtection="1">
      <alignment horizontal="center" vertical="center"/>
    </xf>
    <xf numFmtId="0" fontId="19" fillId="14" borderId="6" xfId="0" applyFont="1" applyFill="1" applyBorder="1" applyAlignment="1" applyProtection="1">
      <alignment horizontal="center" vertical="center" wrapText="1"/>
    </xf>
    <xf numFmtId="0" fontId="19" fillId="14" borderId="24" xfId="0" applyFont="1" applyFill="1" applyBorder="1" applyAlignment="1" applyProtection="1">
      <alignment horizontal="center" vertical="center" wrapText="1"/>
    </xf>
    <xf numFmtId="0" fontId="19" fillId="14" borderId="0" xfId="0" applyFont="1" applyFill="1" applyBorder="1" applyAlignment="1" applyProtection="1">
      <alignment horizontal="center" vertical="center" wrapText="1"/>
    </xf>
    <xf numFmtId="0" fontId="19" fillId="14" borderId="11" xfId="0" applyFont="1" applyFill="1" applyBorder="1" applyAlignment="1" applyProtection="1">
      <alignment horizontal="center" vertical="center" wrapText="1"/>
    </xf>
    <xf numFmtId="0" fontId="19" fillId="14" borderId="5" xfId="0" applyFont="1" applyFill="1" applyBorder="1" applyAlignment="1" applyProtection="1">
      <alignment horizontal="center" vertical="center" wrapText="1"/>
    </xf>
    <xf numFmtId="0" fontId="19" fillId="14" borderId="12" xfId="0" applyFont="1" applyFill="1" applyBorder="1" applyAlignment="1" applyProtection="1">
      <alignment horizontal="center" vertical="center" wrapText="1"/>
    </xf>
    <xf numFmtId="0" fontId="18" fillId="41" borderId="6" xfId="0" applyFont="1" applyFill="1" applyBorder="1" applyAlignment="1" applyProtection="1">
      <alignment horizontal="center"/>
    </xf>
    <xf numFmtId="0" fontId="18" fillId="41" borderId="24" xfId="0" applyFont="1" applyFill="1" applyBorder="1" applyAlignment="1" applyProtection="1">
      <alignment horizontal="center"/>
    </xf>
    <xf numFmtId="0" fontId="12" fillId="14" borderId="33" xfId="0" applyFont="1" applyFill="1" applyBorder="1" applyAlignment="1" applyProtection="1">
      <alignment horizontal="left" vertical="center"/>
    </xf>
    <xf numFmtId="0" fontId="12" fillId="14" borderId="9" xfId="0" applyFont="1" applyFill="1" applyBorder="1" applyAlignment="1" applyProtection="1">
      <alignment horizontal="left" vertical="center"/>
    </xf>
    <xf numFmtId="0" fontId="12" fillId="14" borderId="37" xfId="0" applyFont="1" applyFill="1" applyBorder="1" applyAlignment="1" applyProtection="1">
      <alignment horizontal="left" vertical="center"/>
    </xf>
    <xf numFmtId="0" fontId="12" fillId="14" borderId="3" xfId="0" applyFont="1" applyFill="1" applyBorder="1" applyAlignment="1" applyProtection="1">
      <alignment horizontal="left" vertical="center"/>
    </xf>
    <xf numFmtId="0" fontId="12" fillId="14" borderId="16" xfId="0" applyFont="1" applyFill="1" applyBorder="1" applyAlignment="1" applyProtection="1">
      <alignment horizontal="left" vertical="center"/>
    </xf>
    <xf numFmtId="0" fontId="16" fillId="14" borderId="16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 2 2" xfId="1"/>
  </cellStyles>
  <dxfs count="5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124151</xdr:colOff>
      <xdr:row>1</xdr:row>
      <xdr:rowOff>28575</xdr:rowOff>
    </xdr:from>
    <xdr:to>
      <xdr:col>26</xdr:col>
      <xdr:colOff>522232</xdr:colOff>
      <xdr:row>4</xdr:row>
      <xdr:rowOff>156729</xdr:rowOff>
    </xdr:to>
    <xdr:pic>
      <xdr:nvPicPr>
        <xdr:cNvPr id="2" name="Picture 1" descr="3b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-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351" y="219075"/>
          <a:ext cx="11980481" cy="699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autoPageBreaks="0"/>
  </sheetPr>
  <dimension ref="A1:AY56"/>
  <sheetViews>
    <sheetView tabSelected="1" topLeftCell="A34" zoomScaleNormal="100" workbookViewId="0">
      <selection activeCell="D52" sqref="D52"/>
    </sheetView>
  </sheetViews>
  <sheetFormatPr defaultRowHeight="15" x14ac:dyDescent="0.25"/>
  <cols>
    <col min="1" max="1" width="0.85546875" style="1" customWidth="1"/>
    <col min="2" max="3" width="8.5703125" style="1" customWidth="1"/>
    <col min="4" max="4" width="15.7109375" style="1" customWidth="1"/>
    <col min="5" max="9" width="2.85546875" style="1" customWidth="1"/>
    <col min="10" max="10" width="1" style="1" customWidth="1"/>
    <col min="11" max="12" width="10.140625" style="1" hidden="1" customWidth="1"/>
    <col min="13" max="13" width="9.85546875" style="1" hidden="1" customWidth="1"/>
    <col min="14" max="21" width="10.140625" style="1" hidden="1" customWidth="1"/>
    <col min="22" max="22" width="18" style="1" hidden="1" customWidth="1"/>
    <col min="23" max="25" width="10.140625" style="1" hidden="1" customWidth="1"/>
    <col min="26" max="26" width="1.7109375" style="1" hidden="1" customWidth="1"/>
    <col min="27" max="28" width="8.5703125" style="1" customWidth="1"/>
    <col min="29" max="29" width="15.7109375" style="1" customWidth="1"/>
    <col min="30" max="34" width="2.85546875" style="1" customWidth="1"/>
    <col min="35" max="46" width="9.140625" style="1" hidden="1" customWidth="1"/>
    <col min="47" max="47" width="17.28515625" style="1" hidden="1" customWidth="1"/>
    <col min="48" max="48" width="9.140625" style="1" hidden="1" customWidth="1"/>
    <col min="49" max="49" width="21.28515625" style="1" hidden="1" customWidth="1"/>
    <col min="50" max="50" width="9.140625" style="1" hidden="1" customWidth="1"/>
    <col min="51" max="51" width="9.140625" style="1" customWidth="1"/>
    <col min="52" max="16384" width="9.140625" style="1"/>
  </cols>
  <sheetData>
    <row r="1" spans="1:50" ht="9" customHeight="1" thickBot="1" x14ac:dyDescent="0.3">
      <c r="A1" s="20"/>
      <c r="B1" s="20"/>
      <c r="C1" s="20"/>
      <c r="D1" s="20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20"/>
      <c r="AA1" s="20"/>
      <c r="AB1" s="20"/>
      <c r="AC1" s="20"/>
      <c r="AD1" s="20"/>
      <c r="AE1" s="20"/>
      <c r="AF1" s="20"/>
      <c r="AG1" s="20"/>
      <c r="AH1" s="20"/>
    </row>
    <row r="2" spans="1:50" x14ac:dyDescent="0.25">
      <c r="A2" s="20"/>
      <c r="B2" s="175" t="s">
        <v>134</v>
      </c>
      <c r="C2" s="176"/>
      <c r="D2" s="173"/>
      <c r="E2" s="173"/>
      <c r="F2" s="173"/>
      <c r="G2" s="173"/>
      <c r="H2" s="163"/>
      <c r="I2" s="163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1"/>
      <c r="AA2" s="161"/>
      <c r="AB2" s="223" t="s">
        <v>133</v>
      </c>
      <c r="AC2" s="223"/>
      <c r="AD2" s="223"/>
      <c r="AE2" s="223"/>
      <c r="AF2" s="223"/>
      <c r="AG2" s="223"/>
      <c r="AH2" s="224"/>
      <c r="AK2" s="149"/>
      <c r="AL2" s="149"/>
      <c r="AM2" s="149"/>
      <c r="AN2" s="149"/>
      <c r="AO2" s="149"/>
      <c r="AP2" s="149"/>
      <c r="AQ2" s="149"/>
    </row>
    <row r="3" spans="1:50" x14ac:dyDescent="0.25">
      <c r="A3" s="20"/>
      <c r="B3" s="177" t="s">
        <v>132</v>
      </c>
      <c r="C3" s="178"/>
      <c r="D3" s="174"/>
      <c r="E3" s="174"/>
      <c r="F3" s="174"/>
      <c r="G3" s="174"/>
      <c r="H3" s="160"/>
      <c r="I3" s="160"/>
      <c r="J3" s="160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19"/>
      <c r="AA3" s="119"/>
      <c r="AB3" s="225"/>
      <c r="AC3" s="225"/>
      <c r="AD3" s="225"/>
      <c r="AE3" s="225"/>
      <c r="AF3" s="225"/>
      <c r="AG3" s="225"/>
      <c r="AH3" s="226"/>
      <c r="AK3" s="149"/>
      <c r="AL3" s="158"/>
      <c r="AM3" s="158"/>
      <c r="AN3" s="149"/>
      <c r="AO3" s="157"/>
      <c r="AP3" s="149"/>
      <c r="AQ3" s="149"/>
    </row>
    <row r="4" spans="1:50" x14ac:dyDescent="0.25">
      <c r="A4" s="20"/>
      <c r="B4" s="177" t="s">
        <v>131</v>
      </c>
      <c r="C4" s="178"/>
      <c r="D4" s="159" t="str">
        <f>IFERROR(ROUND(W12+W20+W30+W40+AV12+AV20+AV30+AV40+W46+AV46,2)/(W13+W21+W31+W41+AV13+AV21+AV31+AV41+W47+AV47)," ")</f>
        <v xml:space="preserve"> </v>
      </c>
      <c r="E4" s="159"/>
      <c r="F4" s="159"/>
      <c r="G4" s="159"/>
      <c r="H4" s="159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119"/>
      <c r="AA4" s="119"/>
      <c r="AB4" s="225"/>
      <c r="AC4" s="225"/>
      <c r="AD4" s="225"/>
      <c r="AE4" s="225"/>
      <c r="AF4" s="225"/>
      <c r="AG4" s="225"/>
      <c r="AH4" s="226"/>
      <c r="AK4" s="149"/>
      <c r="AL4" s="158"/>
      <c r="AM4" s="158"/>
      <c r="AN4" s="149"/>
      <c r="AO4" s="157"/>
      <c r="AP4" s="149"/>
      <c r="AQ4" s="149"/>
    </row>
    <row r="5" spans="1:50" ht="15.75" thickBot="1" x14ac:dyDescent="0.3">
      <c r="A5" s="20"/>
      <c r="B5" s="156"/>
      <c r="C5" s="167" t="str">
        <f>IF(AND(D4&gt;1.99,E9=0,AD8=0),"Öğrenci Mezuniyete Hak Kazanmıştır"," ")</f>
        <v xml:space="preserve"> </v>
      </c>
      <c r="D5" s="167"/>
      <c r="E5" s="167"/>
      <c r="F5" s="167"/>
      <c r="G5" s="167"/>
      <c r="H5" s="167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55"/>
      <c r="AA5" s="155"/>
      <c r="AB5" s="227"/>
      <c r="AC5" s="227"/>
      <c r="AD5" s="227"/>
      <c r="AE5" s="227"/>
      <c r="AF5" s="227"/>
      <c r="AG5" s="227"/>
      <c r="AH5" s="228"/>
      <c r="AK5" s="149"/>
      <c r="AL5" s="154"/>
      <c r="AM5" s="154"/>
      <c r="AN5" s="154"/>
      <c r="AO5" s="154"/>
      <c r="AP5" s="154"/>
      <c r="AQ5" s="149"/>
    </row>
    <row r="6" spans="1:50" x14ac:dyDescent="0.25">
      <c r="A6" s="20"/>
      <c r="B6" s="168" t="s">
        <v>130</v>
      </c>
      <c r="C6" s="169"/>
      <c r="D6" s="169"/>
      <c r="E6" s="170">
        <f>SUM(U12:U53)+SUM(AT12:AT53)</f>
        <v>0</v>
      </c>
      <c r="F6" s="170"/>
      <c r="G6" s="171" t="s">
        <v>129</v>
      </c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52"/>
      <c r="AC6" s="153" t="s">
        <v>128</v>
      </c>
      <c r="AD6" s="151">
        <f>Y16+Y24+Y34+Y44+AX44+AX34+AX24+AX16+Y50+AX50</f>
        <v>0</v>
      </c>
      <c r="AE6" s="229" t="s">
        <v>127</v>
      </c>
      <c r="AF6" s="229"/>
      <c r="AG6" s="229"/>
      <c r="AH6" s="230"/>
      <c r="AK6" s="149"/>
      <c r="AL6" s="149"/>
      <c r="AM6" s="149"/>
      <c r="AN6" s="149"/>
      <c r="AO6" s="149"/>
      <c r="AP6" s="149"/>
      <c r="AQ6" s="149"/>
    </row>
    <row r="7" spans="1:50" x14ac:dyDescent="0.25">
      <c r="A7" s="20"/>
      <c r="B7" s="179" t="s">
        <v>126</v>
      </c>
      <c r="C7" s="180"/>
      <c r="D7" s="180"/>
      <c r="E7" s="181">
        <f>W14+W22+W32+W42+AV42+AV32+AV22+AV14</f>
        <v>0</v>
      </c>
      <c r="F7" s="18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47">
        <f>(Y15+Y23+Y33+Y43+AX15+AX23+AX33+AX43)</f>
        <v>0</v>
      </c>
      <c r="AC7" s="148" t="s">
        <v>125</v>
      </c>
      <c r="AD7" s="147">
        <f>Y14+Y22+Y32+Y42+AX42+AX32+AX22+AX14+Y48</f>
        <v>0</v>
      </c>
      <c r="AE7" s="150"/>
      <c r="AF7" s="146"/>
      <c r="AG7" s="146"/>
      <c r="AH7" s="145"/>
      <c r="AK7" s="149"/>
      <c r="AL7" s="149"/>
      <c r="AM7" s="149"/>
      <c r="AN7" s="149"/>
      <c r="AO7" s="149"/>
      <c r="AP7" s="149"/>
      <c r="AQ7" s="149"/>
    </row>
    <row r="8" spans="1:50" x14ac:dyDescent="0.25">
      <c r="A8" s="20"/>
      <c r="B8" s="179" t="s">
        <v>124</v>
      </c>
      <c r="C8" s="180"/>
      <c r="D8" s="180"/>
      <c r="E8" s="181">
        <f>W14+W22+W32+W42+AV42+AV32+AV22+AV14+W48+AV48</f>
        <v>0</v>
      </c>
      <c r="F8" s="181"/>
      <c r="G8" s="180" t="s">
        <v>123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47">
        <f>45-AB7</f>
        <v>45</v>
      </c>
      <c r="AC8" s="148" t="s">
        <v>122</v>
      </c>
      <c r="AD8" s="206">
        <f>Y12+Y20+Y30+Y40+AX40+AX30+AX20+AX12+Y46+AX46</f>
        <v>0</v>
      </c>
      <c r="AE8" s="207"/>
      <c r="AF8" s="146"/>
      <c r="AG8" s="146"/>
      <c r="AH8" s="145"/>
      <c r="AW8" s="2"/>
      <c r="AX8" s="2"/>
    </row>
    <row r="9" spans="1:50" ht="15.75" thickBot="1" x14ac:dyDescent="0.3">
      <c r="A9" s="20"/>
      <c r="B9" s="164" t="s">
        <v>121</v>
      </c>
      <c r="C9" s="165"/>
      <c r="D9" s="165"/>
      <c r="E9" s="166">
        <f>130-E7</f>
        <v>130</v>
      </c>
      <c r="F9" s="166"/>
      <c r="G9" s="142"/>
      <c r="H9" s="142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3" t="str">
        <f>IF(AND((Y13+Y21+Y31+Y41+AX13+AX21+AX31+AX41)&gt;0,AD8&gt;0),"DİKKAT: Öğrencinin almak zorunda olduğu F ve W dersleri var.",IF((Y13+Y21+Y31+Y41+AX13+AX21+AX31+AX41)&gt;0,"DİKKAT: Öğrencinin almak zorunda olduğu W dersi var.",IF(AD8&gt;0,"DİKKAT: Öğrencinin almak zorunda olduğu F dersi var."," ")))</f>
        <v xml:space="preserve"> </v>
      </c>
      <c r="AB9" s="142"/>
      <c r="AC9" s="142"/>
      <c r="AD9" s="142"/>
      <c r="AE9" s="142"/>
      <c r="AF9" s="142"/>
      <c r="AG9" s="142"/>
      <c r="AH9" s="141"/>
      <c r="AW9" s="2"/>
      <c r="AX9" s="2"/>
    </row>
    <row r="10" spans="1:50" ht="3.95" customHeight="1" thickBot="1" x14ac:dyDescent="0.3">
      <c r="A10" s="119"/>
      <c r="B10" s="119"/>
      <c r="C10" s="20"/>
      <c r="D10" s="20"/>
      <c r="E10" s="139"/>
      <c r="F10" s="139"/>
      <c r="G10" s="139"/>
      <c r="H10" s="139"/>
      <c r="I10" s="139"/>
      <c r="J10" s="139"/>
      <c r="K10" s="106"/>
      <c r="L10" s="106"/>
      <c r="M10" s="106"/>
      <c r="N10" s="186" t="s">
        <v>47</v>
      </c>
      <c r="O10" s="186" t="s">
        <v>46</v>
      </c>
      <c r="P10" s="186" t="s">
        <v>45</v>
      </c>
      <c r="Q10" s="186" t="s">
        <v>44</v>
      </c>
      <c r="R10" s="186" t="s">
        <v>43</v>
      </c>
      <c r="S10" s="186" t="s">
        <v>42</v>
      </c>
      <c r="T10" s="186" t="s">
        <v>41</v>
      </c>
      <c r="U10" s="186" t="s">
        <v>40</v>
      </c>
      <c r="V10" s="140"/>
      <c r="W10" s="139"/>
      <c r="X10" s="139"/>
      <c r="Y10" s="139"/>
      <c r="Z10" s="20"/>
      <c r="AA10" s="20"/>
      <c r="AB10" s="20"/>
      <c r="AC10" s="20"/>
      <c r="AD10" s="20"/>
      <c r="AE10" s="20"/>
      <c r="AF10" s="20"/>
      <c r="AG10" s="20"/>
      <c r="AH10" s="138"/>
      <c r="AJ10" s="106"/>
      <c r="AK10" s="106"/>
      <c r="AL10" s="106"/>
      <c r="AM10" s="186" t="s">
        <v>47</v>
      </c>
      <c r="AN10" s="186" t="s">
        <v>46</v>
      </c>
      <c r="AO10" s="186" t="s">
        <v>45</v>
      </c>
      <c r="AP10" s="186" t="s">
        <v>44</v>
      </c>
      <c r="AQ10" s="186" t="s">
        <v>43</v>
      </c>
      <c r="AR10" s="186" t="s">
        <v>42</v>
      </c>
      <c r="AS10" s="186" t="s">
        <v>41</v>
      </c>
      <c r="AT10" s="186" t="s">
        <v>40</v>
      </c>
      <c r="AW10" s="2"/>
      <c r="AX10" s="2"/>
    </row>
    <row r="11" spans="1:50" ht="13.5" customHeight="1" thickBot="1" x14ac:dyDescent="0.3">
      <c r="A11" s="119"/>
      <c r="B11" s="137">
        <f>6-Y15</f>
        <v>6</v>
      </c>
      <c r="C11" s="182" t="s">
        <v>120</v>
      </c>
      <c r="D11" s="182"/>
      <c r="E11" s="182"/>
      <c r="F11" s="182"/>
      <c r="G11" s="182"/>
      <c r="H11" s="182"/>
      <c r="I11" s="183"/>
      <c r="J11" s="123"/>
      <c r="K11" s="101" t="s">
        <v>37</v>
      </c>
      <c r="L11" s="101" t="s">
        <v>36</v>
      </c>
      <c r="M11" s="101" t="s">
        <v>35</v>
      </c>
      <c r="N11" s="186"/>
      <c r="O11" s="186"/>
      <c r="P11" s="186"/>
      <c r="Q11" s="186"/>
      <c r="R11" s="186"/>
      <c r="S11" s="186"/>
      <c r="T11" s="186"/>
      <c r="U11" s="186"/>
      <c r="Z11" s="103"/>
      <c r="AA11" s="102">
        <f>6-AX15</f>
        <v>6</v>
      </c>
      <c r="AB11" s="184" t="s">
        <v>119</v>
      </c>
      <c r="AC11" s="184"/>
      <c r="AD11" s="184"/>
      <c r="AE11" s="184"/>
      <c r="AF11" s="184"/>
      <c r="AG11" s="184"/>
      <c r="AH11" s="185"/>
      <c r="AJ11" s="101" t="s">
        <v>37</v>
      </c>
      <c r="AK11" s="101" t="s">
        <v>36</v>
      </c>
      <c r="AL11" s="101" t="s">
        <v>35</v>
      </c>
      <c r="AM11" s="186"/>
      <c r="AN11" s="186"/>
      <c r="AO11" s="186"/>
      <c r="AP11" s="186"/>
      <c r="AQ11" s="186"/>
      <c r="AR11" s="186"/>
      <c r="AS11" s="186"/>
      <c r="AT11" s="186"/>
      <c r="AW11" s="2"/>
      <c r="AX11" s="2"/>
    </row>
    <row r="12" spans="1:50" ht="15" customHeight="1" x14ac:dyDescent="0.25">
      <c r="A12" s="20"/>
      <c r="B12" s="92" t="s">
        <v>118</v>
      </c>
      <c r="C12" s="231" t="s">
        <v>117</v>
      </c>
      <c r="D12" s="232"/>
      <c r="E12" s="44"/>
      <c r="F12" s="44"/>
      <c r="G12" s="44"/>
      <c r="H12" s="90"/>
      <c r="I12" s="89"/>
      <c r="J12" s="46"/>
      <c r="K12" s="88" t="str">
        <f t="shared" ref="K12:K17" si="0">IF(OR(I12="AA",I12="BA",I12="BB",I12="CB",I12="CC",I12="DC",I12="DD",I12="F",I12="I",I12="FA",I12="FF",I12="W",I12="T"),I12,IF(OR(H12="AA",H12="BA",H12="BB",H12="CB",H12="CC",H12="DC",H12="DD",H12="F",H12="I",H12="FA",H12="FF",H12="W",H12="T"),H12,IF(OR(G12="AA",G12="BA",G12="BB",G12="CB",G12="CC",G12="DC",G12="DD",G12="F",G12="I",G12="FA",G12="FF",G12="W",G12="T"),G12,IF(OR(F12="AA",F12="BA",F12="BB",F12="CB",F12="CC",F12="DC",F12="DD",F12="F",F12="FA",F12="FF",F12="I",F12="W",F12="T"),F12,IF(OR(E12="AA",E12="BA",E12="BB",E12="CB",E12="CC",E12="DC",E12="DD",E12="F",E12="FA",E12="FF",E12="I",E12="W",E12="T"),E12,"")))))</f>
        <v/>
      </c>
      <c r="L12" s="87">
        <f t="shared" ref="L12:L17" si="1">IF(K12="AA",4,IF(K12="BA",3.5,IF(K12="BB",3,IF(K12="CB",2.5,IF(K12="CC",2,IF(K12="DC",1.5,IF(K12="DD",1,0)))))))</f>
        <v>0</v>
      </c>
      <c r="M12" s="86">
        <v>3</v>
      </c>
      <c r="N12" s="85">
        <f t="shared" ref="N12:N17" si="2">IF(OR(K12="T",K12="W",K12="I", K12=""),0,1)</f>
        <v>0</v>
      </c>
      <c r="O12" s="84">
        <f t="shared" ref="O12:O17" si="3">IF(OR(K12="AA",K12="BA",K12="BB",K12="CB",K12="CC",K12="DC",K12="DD",K12="T"),1,0)</f>
        <v>0</v>
      </c>
      <c r="P12" s="83">
        <f t="shared" ref="P12:P17" si="4">N12*M12</f>
        <v>0</v>
      </c>
      <c r="Q12" s="82">
        <f t="shared" ref="Q12:Q17" si="5">P12*L12</f>
        <v>0</v>
      </c>
      <c r="R12" s="81">
        <f t="shared" ref="R12:R17" si="6">O12*M12</f>
        <v>0</v>
      </c>
      <c r="S12" s="80">
        <f t="shared" ref="S12:S17" si="7">COUNTIF(E12:I12,"AA")+COUNTIF(E12:I12,"BA")+COUNTIF(E12:I12,"BB")+COUNTIF(E12:I12,"CB")+COUNTIF(E12:I12,"CC")+COUNTIF(E12:I12,"DC")+COUNTIF(E12:I12,"DD")+COUNTIF(E12:I12,"F")+COUNTIF(E12:I12,"I")+COUNTIF(E12:I12,"W")+COUNTIF(E12:I12,"T")+COUNTIF(E12:I12,"FF")+COUNTIF(E12:I12,"FA")</f>
        <v>0</v>
      </c>
      <c r="T12" s="79">
        <f t="shared" ref="T12:T17" si="8">IF(S12&gt;0,S12-1,0)</f>
        <v>0</v>
      </c>
      <c r="U12" s="59">
        <f t="shared" ref="U12:U17" si="9">(S12-T12)*M12</f>
        <v>0</v>
      </c>
      <c r="V12" s="100" t="s">
        <v>18</v>
      </c>
      <c r="W12" s="99">
        <f>SUM(Q12:Q17)</f>
        <v>0</v>
      </c>
      <c r="X12" s="98" t="s">
        <v>17</v>
      </c>
      <c r="Y12" s="97">
        <f>COUNTIF(K12:K17,"f")+COUNTIF(K12:K17,"fa")+COUNTIF(K12:K17,"ff")</f>
        <v>0</v>
      </c>
      <c r="Z12" s="18"/>
      <c r="AA12" s="92" t="s">
        <v>116</v>
      </c>
      <c r="AB12" s="235" t="s">
        <v>115</v>
      </c>
      <c r="AC12" s="235"/>
      <c r="AD12" s="44"/>
      <c r="AE12" s="91"/>
      <c r="AF12" s="91"/>
      <c r="AG12" s="90"/>
      <c r="AH12" s="89"/>
      <c r="AJ12" s="88" t="str">
        <f t="shared" ref="AJ12:AJ17" si="10">IF(OR(AH12="AA",AH12="BA",AH12="BB",AH12="CB",AH12="CC",AH12="DC",AH12="DD",AH12="F",AH12="I",AH12="FA",AH12="FF",AH12="W",AH12="T"),AH12,IF(OR(AG12="AA",AG12="BA",AG12="BB",AG12="CB",AG12="CC",AG12="DC",AG12="DD",AG12="F",AG12="I",AG12="FA",AG12="FF",AG12="W",AG12="T"),AG12,IF(OR(AF12="AA",AF12="BA",AF12="BB",AF12="CB",AF12="CC",AF12="DC",AF12="DD",AF12="F",AF12="I",AF12="FA",AF12="FF",AF12="W",AF12="T"),AF12,IF(OR(AE12="AA",AE12="BA",AE12="BB",AE12="CB",AE12="CC",AE12="DC",AE12="DD",AE12="F",AE12="FA",AE12="FF",AE12="I",AE12="W",AE12="T"),AE12,IF(OR(AD12="AA",AD12="BA",AD12="BB",AD12="CB",AD12="CC",AD12="DC",AD12="DD",AD12="F",AD12="FA",AD12="FF",AD12="I",AD12="W",AD12="T"),AD12,"")))))</f>
        <v/>
      </c>
      <c r="AK12" s="87">
        <f t="shared" ref="AK12:AK17" si="11">IF(AJ12="AA",4,IF(AJ12="BA",3.5,IF(AJ12="BB",3,IF(AJ12="CB",2.5,IF(AJ12="CC",2,IF(AJ12="DC",1.5,IF(AJ12="DD",1,0)))))))</f>
        <v>0</v>
      </c>
      <c r="AL12" s="86">
        <v>3</v>
      </c>
      <c r="AM12" s="85">
        <f t="shared" ref="AM12:AM17" si="12">IF(OR(AJ12="T",AJ12="W",AJ12="I", AJ12=""),0,1)</f>
        <v>0</v>
      </c>
      <c r="AN12" s="84">
        <f t="shared" ref="AN12:AN17" si="13">IF(OR(AJ12="AA",AJ12="BA",AJ12="BB",AJ12="CB",AJ12="CC",AJ12="DC",AJ12="DD",AJ12="T"),1,0)</f>
        <v>0</v>
      </c>
      <c r="AO12" s="83">
        <f t="shared" ref="AO12:AO17" si="14">AM12*AL12</f>
        <v>0</v>
      </c>
      <c r="AP12" s="82">
        <f t="shared" ref="AP12:AP17" si="15">AO12*AK12</f>
        <v>0</v>
      </c>
      <c r="AQ12" s="81">
        <f t="shared" ref="AQ12:AQ17" si="16">AN12*AL12</f>
        <v>0</v>
      </c>
      <c r="AR12" s="80">
        <f t="shared" ref="AR12:AR17" si="17">COUNTIF(AD12:AH12,"AA")+COUNTIF(AD12:AH12,"BA")+COUNTIF(AD12:AH12,"BB")+COUNTIF(AD12:AH12,"CB")+COUNTIF(AD12:AH12,"CC")+COUNTIF(AD12:AH12,"DC")+COUNTIF(AD12:AH12,"DD")+COUNTIF(AD12:AH12,"F")+COUNTIF(AD12:AH12,"I")+COUNTIF(AD12:AH12,"W")+COUNTIF(AD12:AH12,"T")+COUNTIF(AD12:AH12,"FF")+COUNTIF(AD12:AH12,"FA")</f>
        <v>0</v>
      </c>
      <c r="AS12" s="79">
        <f t="shared" ref="AS12:AS17" si="18">IF(AR12&gt;0,AR12-1,0)</f>
        <v>0</v>
      </c>
      <c r="AT12" s="59">
        <f t="shared" ref="AT12:AT17" si="19">(AR12-AS12)*AL12</f>
        <v>0</v>
      </c>
      <c r="AU12" s="100" t="s">
        <v>18</v>
      </c>
      <c r="AV12" s="99">
        <f>SUM(AP12:AP17)</f>
        <v>0</v>
      </c>
      <c r="AW12" s="98" t="s">
        <v>17</v>
      </c>
      <c r="AX12" s="97">
        <f>COUNTIF(AJ12:AJ17,"f")+COUNTIF(AJ12:AJ17,"fa")+COUNTIF(AJ12:AJ17,"ff")</f>
        <v>0</v>
      </c>
    </row>
    <row r="13" spans="1:50" ht="14.25" customHeight="1" x14ac:dyDescent="0.25">
      <c r="A13" s="20"/>
      <c r="B13" s="92" t="s">
        <v>114</v>
      </c>
      <c r="C13" s="231" t="s">
        <v>113</v>
      </c>
      <c r="D13" s="232"/>
      <c r="E13" s="44"/>
      <c r="F13" s="44"/>
      <c r="G13" s="44"/>
      <c r="H13" s="90"/>
      <c r="I13" s="89"/>
      <c r="J13" s="46"/>
      <c r="K13" s="88" t="str">
        <f t="shared" si="0"/>
        <v/>
      </c>
      <c r="L13" s="87">
        <f t="shared" si="1"/>
        <v>0</v>
      </c>
      <c r="M13" s="86">
        <v>3</v>
      </c>
      <c r="N13" s="85">
        <f t="shared" si="2"/>
        <v>0</v>
      </c>
      <c r="O13" s="84">
        <f t="shared" si="3"/>
        <v>0</v>
      </c>
      <c r="P13" s="83">
        <f t="shared" si="4"/>
        <v>0</v>
      </c>
      <c r="Q13" s="82">
        <f t="shared" si="5"/>
        <v>0</v>
      </c>
      <c r="R13" s="81">
        <f t="shared" si="6"/>
        <v>0</v>
      </c>
      <c r="S13" s="80">
        <f t="shared" si="7"/>
        <v>0</v>
      </c>
      <c r="T13" s="79">
        <f t="shared" si="8"/>
        <v>0</v>
      </c>
      <c r="U13" s="59">
        <f t="shared" si="9"/>
        <v>0</v>
      </c>
      <c r="V13" s="96" t="s">
        <v>16</v>
      </c>
      <c r="W13" s="95">
        <f>SUM(P12:P17)</f>
        <v>0</v>
      </c>
      <c r="X13" s="94" t="s">
        <v>15</v>
      </c>
      <c r="Y13" s="93">
        <f>COUNTIF(K12:K17,"W")</f>
        <v>0</v>
      </c>
      <c r="Z13" s="18"/>
      <c r="AA13" s="92" t="s">
        <v>112</v>
      </c>
      <c r="AB13" s="231" t="s">
        <v>111</v>
      </c>
      <c r="AC13" s="232"/>
      <c r="AD13" s="44"/>
      <c r="AE13" s="91"/>
      <c r="AF13" s="91"/>
      <c r="AG13" s="90"/>
      <c r="AH13" s="89"/>
      <c r="AJ13" s="88" t="str">
        <f t="shared" si="10"/>
        <v/>
      </c>
      <c r="AK13" s="87">
        <f t="shared" si="11"/>
        <v>0</v>
      </c>
      <c r="AL13" s="86">
        <v>3</v>
      </c>
      <c r="AM13" s="85">
        <f t="shared" si="12"/>
        <v>0</v>
      </c>
      <c r="AN13" s="84">
        <f t="shared" si="13"/>
        <v>0</v>
      </c>
      <c r="AO13" s="83">
        <f t="shared" si="14"/>
        <v>0</v>
      </c>
      <c r="AP13" s="82">
        <f t="shared" si="15"/>
        <v>0</v>
      </c>
      <c r="AQ13" s="81">
        <f t="shared" si="16"/>
        <v>0</v>
      </c>
      <c r="AR13" s="80">
        <f t="shared" si="17"/>
        <v>0</v>
      </c>
      <c r="AS13" s="79">
        <f t="shared" si="18"/>
        <v>0</v>
      </c>
      <c r="AT13" s="59">
        <f t="shared" si="19"/>
        <v>0</v>
      </c>
      <c r="AU13" s="96" t="s">
        <v>16</v>
      </c>
      <c r="AV13" s="95">
        <f>SUM(AO12:AO17)</f>
        <v>0</v>
      </c>
      <c r="AW13" s="94" t="s">
        <v>15</v>
      </c>
      <c r="AX13" s="93">
        <f>COUNTIF(AJ12:AJ17,"W")</f>
        <v>0</v>
      </c>
    </row>
    <row r="14" spans="1:50" ht="14.25" customHeight="1" thickBot="1" x14ac:dyDescent="0.3">
      <c r="A14" s="20"/>
      <c r="B14" s="92" t="s">
        <v>110</v>
      </c>
      <c r="C14" s="231" t="s">
        <v>109</v>
      </c>
      <c r="D14" s="232"/>
      <c r="E14" s="44"/>
      <c r="F14" s="44"/>
      <c r="G14" s="44"/>
      <c r="H14" s="90"/>
      <c r="I14" s="89"/>
      <c r="J14" s="46"/>
      <c r="K14" s="88" t="str">
        <f t="shared" si="0"/>
        <v/>
      </c>
      <c r="L14" s="87">
        <f t="shared" si="1"/>
        <v>0</v>
      </c>
      <c r="M14" s="86">
        <v>3</v>
      </c>
      <c r="N14" s="85">
        <f t="shared" si="2"/>
        <v>0</v>
      </c>
      <c r="O14" s="84">
        <f t="shared" si="3"/>
        <v>0</v>
      </c>
      <c r="P14" s="83">
        <f t="shared" si="4"/>
        <v>0</v>
      </c>
      <c r="Q14" s="82">
        <f t="shared" si="5"/>
        <v>0</v>
      </c>
      <c r="R14" s="81">
        <f t="shared" si="6"/>
        <v>0</v>
      </c>
      <c r="S14" s="80">
        <f t="shared" si="7"/>
        <v>0</v>
      </c>
      <c r="T14" s="79">
        <f t="shared" si="8"/>
        <v>0</v>
      </c>
      <c r="U14" s="59">
        <f t="shared" si="9"/>
        <v>0</v>
      </c>
      <c r="V14" s="78" t="s">
        <v>14</v>
      </c>
      <c r="W14" s="77">
        <f>SUM(R12:R17)</f>
        <v>0</v>
      </c>
      <c r="X14" s="76" t="s">
        <v>13</v>
      </c>
      <c r="Y14" s="75">
        <f>SUM(T12:T17)</f>
        <v>0</v>
      </c>
      <c r="Z14" s="18"/>
      <c r="AA14" s="92" t="s">
        <v>108</v>
      </c>
      <c r="AB14" s="235" t="s">
        <v>107</v>
      </c>
      <c r="AC14" s="235"/>
      <c r="AD14" s="44"/>
      <c r="AE14" s="91"/>
      <c r="AF14" s="91"/>
      <c r="AG14" s="90"/>
      <c r="AH14" s="89"/>
      <c r="AJ14" s="88" t="str">
        <f t="shared" si="10"/>
        <v/>
      </c>
      <c r="AK14" s="87">
        <f t="shared" si="11"/>
        <v>0</v>
      </c>
      <c r="AL14" s="86">
        <v>2</v>
      </c>
      <c r="AM14" s="85">
        <f t="shared" si="12"/>
        <v>0</v>
      </c>
      <c r="AN14" s="84">
        <f t="shared" si="13"/>
        <v>0</v>
      </c>
      <c r="AO14" s="83">
        <f t="shared" si="14"/>
        <v>0</v>
      </c>
      <c r="AP14" s="82">
        <f t="shared" si="15"/>
        <v>0</v>
      </c>
      <c r="AQ14" s="81">
        <f t="shared" si="16"/>
        <v>0</v>
      </c>
      <c r="AR14" s="80">
        <f t="shared" si="17"/>
        <v>0</v>
      </c>
      <c r="AS14" s="79">
        <f t="shared" si="18"/>
        <v>0</v>
      </c>
      <c r="AT14" s="59">
        <f t="shared" si="19"/>
        <v>0</v>
      </c>
      <c r="AU14" s="78" t="s">
        <v>14</v>
      </c>
      <c r="AV14" s="77">
        <f>SUM(AQ12:AQ17)</f>
        <v>0</v>
      </c>
      <c r="AW14" s="76" t="s">
        <v>13</v>
      </c>
      <c r="AX14" s="75">
        <f>SUM(AS12:AS17)</f>
        <v>0</v>
      </c>
    </row>
    <row r="15" spans="1:50" x14ac:dyDescent="0.25">
      <c r="A15" s="20"/>
      <c r="B15" s="92" t="s">
        <v>106</v>
      </c>
      <c r="C15" s="231" t="s">
        <v>105</v>
      </c>
      <c r="D15" s="232"/>
      <c r="E15" s="44"/>
      <c r="F15" s="44"/>
      <c r="G15" s="44"/>
      <c r="H15" s="90"/>
      <c r="I15" s="89"/>
      <c r="J15" s="46"/>
      <c r="K15" s="88" t="str">
        <f t="shared" si="0"/>
        <v/>
      </c>
      <c r="L15" s="87">
        <f t="shared" si="1"/>
        <v>0</v>
      </c>
      <c r="M15" s="86">
        <v>2</v>
      </c>
      <c r="N15" s="85">
        <f t="shared" si="2"/>
        <v>0</v>
      </c>
      <c r="O15" s="84">
        <f t="shared" si="3"/>
        <v>0</v>
      </c>
      <c r="P15" s="83">
        <f t="shared" si="4"/>
        <v>0</v>
      </c>
      <c r="Q15" s="82">
        <f t="shared" si="5"/>
        <v>0</v>
      </c>
      <c r="R15" s="81">
        <f t="shared" si="6"/>
        <v>0</v>
      </c>
      <c r="S15" s="80">
        <f t="shared" si="7"/>
        <v>0</v>
      </c>
      <c r="T15" s="79">
        <f t="shared" si="8"/>
        <v>0</v>
      </c>
      <c r="U15" s="59">
        <f t="shared" si="9"/>
        <v>0</v>
      </c>
      <c r="X15" s="76" t="s">
        <v>10</v>
      </c>
      <c r="Y15" s="75">
        <f>SUM(O12:O17)</f>
        <v>0</v>
      </c>
      <c r="Z15" s="18"/>
      <c r="AA15" s="92" t="s">
        <v>104</v>
      </c>
      <c r="AB15" s="231" t="s">
        <v>103</v>
      </c>
      <c r="AC15" s="232"/>
      <c r="AD15" s="44"/>
      <c r="AE15" s="91"/>
      <c r="AF15" s="91"/>
      <c r="AG15" s="90"/>
      <c r="AH15" s="89"/>
      <c r="AJ15" s="88" t="str">
        <f t="shared" si="10"/>
        <v/>
      </c>
      <c r="AK15" s="87">
        <f t="shared" si="11"/>
        <v>0</v>
      </c>
      <c r="AL15" s="86">
        <v>2</v>
      </c>
      <c r="AM15" s="85">
        <f t="shared" si="12"/>
        <v>0</v>
      </c>
      <c r="AN15" s="84">
        <f t="shared" si="13"/>
        <v>0</v>
      </c>
      <c r="AO15" s="83">
        <f t="shared" si="14"/>
        <v>0</v>
      </c>
      <c r="AP15" s="82">
        <f t="shared" si="15"/>
        <v>0</v>
      </c>
      <c r="AQ15" s="81">
        <f t="shared" si="16"/>
        <v>0</v>
      </c>
      <c r="AR15" s="80">
        <f t="shared" si="17"/>
        <v>0</v>
      </c>
      <c r="AS15" s="79">
        <f t="shared" si="18"/>
        <v>0</v>
      </c>
      <c r="AT15" s="59">
        <f t="shared" si="19"/>
        <v>0</v>
      </c>
      <c r="AW15" s="76" t="s">
        <v>10</v>
      </c>
      <c r="AX15" s="75">
        <f>SUM(AN12:AN17)</f>
        <v>0</v>
      </c>
    </row>
    <row r="16" spans="1:50" x14ac:dyDescent="0.25">
      <c r="A16" s="20"/>
      <c r="B16" s="92" t="s">
        <v>102</v>
      </c>
      <c r="C16" s="231" t="s">
        <v>101</v>
      </c>
      <c r="D16" s="232"/>
      <c r="E16" s="44"/>
      <c r="F16" s="44"/>
      <c r="G16" s="44"/>
      <c r="H16" s="90"/>
      <c r="I16" s="89"/>
      <c r="J16" s="46"/>
      <c r="K16" s="88" t="str">
        <f t="shared" si="0"/>
        <v/>
      </c>
      <c r="L16" s="87">
        <f t="shared" si="1"/>
        <v>0</v>
      </c>
      <c r="M16" s="86">
        <v>3</v>
      </c>
      <c r="N16" s="85">
        <f t="shared" si="2"/>
        <v>0</v>
      </c>
      <c r="O16" s="84">
        <f t="shared" si="3"/>
        <v>0</v>
      </c>
      <c r="P16" s="83">
        <f t="shared" si="4"/>
        <v>0</v>
      </c>
      <c r="Q16" s="82">
        <f t="shared" si="5"/>
        <v>0</v>
      </c>
      <c r="R16" s="81">
        <f t="shared" si="6"/>
        <v>0</v>
      </c>
      <c r="S16" s="80">
        <f t="shared" si="7"/>
        <v>0</v>
      </c>
      <c r="T16" s="79">
        <f t="shared" si="8"/>
        <v>0</v>
      </c>
      <c r="U16" s="59">
        <f t="shared" si="9"/>
        <v>0</v>
      </c>
      <c r="X16" s="74" t="s">
        <v>7</v>
      </c>
      <c r="Y16" s="73">
        <f>SUM(S12:S17)</f>
        <v>0</v>
      </c>
      <c r="Z16" s="18"/>
      <c r="AA16" s="92" t="s">
        <v>100</v>
      </c>
      <c r="AB16" s="231" t="s">
        <v>99</v>
      </c>
      <c r="AC16" s="232"/>
      <c r="AD16" s="44"/>
      <c r="AE16" s="91"/>
      <c r="AF16" s="91"/>
      <c r="AG16" s="90"/>
      <c r="AH16" s="89"/>
      <c r="AJ16" s="88" t="str">
        <f t="shared" si="10"/>
        <v/>
      </c>
      <c r="AK16" s="87">
        <f t="shared" si="11"/>
        <v>0</v>
      </c>
      <c r="AL16" s="86">
        <v>3</v>
      </c>
      <c r="AM16" s="85">
        <f t="shared" si="12"/>
        <v>0</v>
      </c>
      <c r="AN16" s="84">
        <f t="shared" si="13"/>
        <v>0</v>
      </c>
      <c r="AO16" s="83">
        <f t="shared" si="14"/>
        <v>0</v>
      </c>
      <c r="AP16" s="82">
        <f t="shared" si="15"/>
        <v>0</v>
      </c>
      <c r="AQ16" s="81">
        <f t="shared" si="16"/>
        <v>0</v>
      </c>
      <c r="AR16" s="80">
        <f t="shared" si="17"/>
        <v>0</v>
      </c>
      <c r="AS16" s="79">
        <f t="shared" si="18"/>
        <v>0</v>
      </c>
      <c r="AT16" s="59">
        <f t="shared" si="19"/>
        <v>0</v>
      </c>
      <c r="AW16" s="74" t="s">
        <v>7</v>
      </c>
      <c r="AX16" s="73">
        <f>SUM(AR12:AR17)</f>
        <v>0</v>
      </c>
    </row>
    <row r="17" spans="1:51" ht="15.75" thickBot="1" x14ac:dyDescent="0.3">
      <c r="A17" s="20"/>
      <c r="B17" s="136" t="s">
        <v>98</v>
      </c>
      <c r="C17" s="233" t="s">
        <v>97</v>
      </c>
      <c r="D17" s="234"/>
      <c r="E17" s="117"/>
      <c r="F17" s="117"/>
      <c r="G17" s="117"/>
      <c r="H17" s="135"/>
      <c r="I17" s="134"/>
      <c r="J17" s="46"/>
      <c r="K17" s="88" t="str">
        <f t="shared" si="0"/>
        <v/>
      </c>
      <c r="L17" s="87">
        <f t="shared" si="1"/>
        <v>0</v>
      </c>
      <c r="M17" s="86">
        <v>3</v>
      </c>
      <c r="N17" s="85">
        <f t="shared" si="2"/>
        <v>0</v>
      </c>
      <c r="O17" s="84">
        <f t="shared" si="3"/>
        <v>0</v>
      </c>
      <c r="P17" s="83">
        <f t="shared" si="4"/>
        <v>0</v>
      </c>
      <c r="Q17" s="82">
        <f t="shared" si="5"/>
        <v>0</v>
      </c>
      <c r="R17" s="81">
        <f t="shared" si="6"/>
        <v>0</v>
      </c>
      <c r="S17" s="80">
        <f t="shared" si="7"/>
        <v>0</v>
      </c>
      <c r="T17" s="79">
        <f t="shared" si="8"/>
        <v>0</v>
      </c>
      <c r="U17" s="59">
        <f t="shared" si="9"/>
        <v>0</v>
      </c>
      <c r="V17" s="43"/>
      <c r="W17" s="43"/>
      <c r="X17" s="71" t="s">
        <v>4</v>
      </c>
      <c r="Y17" s="70">
        <f>COUNTIF(K12:K17,"I")</f>
        <v>0</v>
      </c>
      <c r="Z17" s="18"/>
      <c r="AA17" s="136" t="s">
        <v>96</v>
      </c>
      <c r="AB17" s="233" t="s">
        <v>95</v>
      </c>
      <c r="AC17" s="234"/>
      <c r="AD17" s="117"/>
      <c r="AE17" s="118"/>
      <c r="AF17" s="118"/>
      <c r="AG17" s="135"/>
      <c r="AH17" s="134"/>
      <c r="AJ17" s="88" t="str">
        <f t="shared" si="10"/>
        <v/>
      </c>
      <c r="AK17" s="87">
        <f t="shared" si="11"/>
        <v>0</v>
      </c>
      <c r="AL17" s="86">
        <v>3</v>
      </c>
      <c r="AM17" s="85">
        <f t="shared" si="12"/>
        <v>0</v>
      </c>
      <c r="AN17" s="84">
        <f t="shared" si="13"/>
        <v>0</v>
      </c>
      <c r="AO17" s="83">
        <f t="shared" si="14"/>
        <v>0</v>
      </c>
      <c r="AP17" s="82">
        <f t="shared" si="15"/>
        <v>0</v>
      </c>
      <c r="AQ17" s="81">
        <f t="shared" si="16"/>
        <v>0</v>
      </c>
      <c r="AR17" s="80">
        <f t="shared" si="17"/>
        <v>0</v>
      </c>
      <c r="AS17" s="79">
        <f t="shared" si="18"/>
        <v>0</v>
      </c>
      <c r="AT17" s="59">
        <f t="shared" si="19"/>
        <v>0</v>
      </c>
      <c r="AW17" s="71" t="s">
        <v>4</v>
      </c>
      <c r="AX17" s="70">
        <f>COUNTIF(AJ12:AJ17,"I")</f>
        <v>0</v>
      </c>
    </row>
    <row r="18" spans="1:51" ht="4.5" customHeight="1" thickBot="1" x14ac:dyDescent="0.3">
      <c r="A18" s="128"/>
      <c r="B18" s="103"/>
      <c r="C18" s="18"/>
      <c r="D18" s="18"/>
      <c r="E18" s="109"/>
      <c r="F18" s="109"/>
      <c r="G18" s="109"/>
      <c r="H18" s="108"/>
      <c r="I18" s="110"/>
      <c r="J18" s="133"/>
      <c r="K18" s="106"/>
      <c r="L18" s="106"/>
      <c r="M18" s="106"/>
      <c r="N18" s="186" t="s">
        <v>47</v>
      </c>
      <c r="O18" s="186" t="s">
        <v>46</v>
      </c>
      <c r="P18" s="186" t="s">
        <v>45</v>
      </c>
      <c r="Q18" s="186" t="s">
        <v>44</v>
      </c>
      <c r="R18" s="186" t="s">
        <v>43</v>
      </c>
      <c r="S18" s="186" t="s">
        <v>42</v>
      </c>
      <c r="T18" s="186" t="s">
        <v>41</v>
      </c>
      <c r="U18" s="186" t="s">
        <v>40</v>
      </c>
      <c r="V18" s="132" t="s">
        <v>4</v>
      </c>
      <c r="W18" s="3">
        <f>COUNTIF(K12:K17,"I")</f>
        <v>0</v>
      </c>
      <c r="X18" s="3"/>
      <c r="Y18" s="3"/>
      <c r="Z18" s="18"/>
      <c r="AA18" s="103"/>
      <c r="AB18" s="18"/>
      <c r="AC18" s="18"/>
      <c r="AD18" s="109"/>
      <c r="AE18" s="109"/>
      <c r="AF18" s="109"/>
      <c r="AG18" s="108"/>
      <c r="AH18" s="107"/>
      <c r="AJ18" s="106"/>
      <c r="AK18" s="106"/>
      <c r="AL18" s="106"/>
      <c r="AM18" s="186" t="s">
        <v>47</v>
      </c>
      <c r="AN18" s="186" t="s">
        <v>46</v>
      </c>
      <c r="AO18" s="186" t="s">
        <v>45</v>
      </c>
      <c r="AP18" s="186" t="s">
        <v>44</v>
      </c>
      <c r="AQ18" s="186" t="s">
        <v>43</v>
      </c>
      <c r="AR18" s="186" t="s">
        <v>42</v>
      </c>
      <c r="AS18" s="186" t="s">
        <v>41</v>
      </c>
      <c r="AT18" s="186" t="s">
        <v>40</v>
      </c>
      <c r="AU18" s="131" t="s">
        <v>4</v>
      </c>
      <c r="AV18" s="130">
        <f>COUNTIF(AJ12:AJ17,"I")</f>
        <v>0</v>
      </c>
      <c r="AW18" s="2"/>
      <c r="AX18" s="2"/>
    </row>
    <row r="19" spans="1:51" ht="13.5" customHeight="1" thickBot="1" x14ac:dyDescent="0.3">
      <c r="A19" s="20"/>
      <c r="B19" s="102">
        <f>6-Y23</f>
        <v>6</v>
      </c>
      <c r="C19" s="184" t="s">
        <v>94</v>
      </c>
      <c r="D19" s="184"/>
      <c r="E19" s="184"/>
      <c r="F19" s="184"/>
      <c r="G19" s="184"/>
      <c r="H19" s="184"/>
      <c r="I19" s="185"/>
      <c r="J19" s="123"/>
      <c r="K19" s="101" t="s">
        <v>37</v>
      </c>
      <c r="L19" s="101" t="s">
        <v>36</v>
      </c>
      <c r="M19" s="101" t="s">
        <v>35</v>
      </c>
      <c r="N19" s="186"/>
      <c r="O19" s="186"/>
      <c r="P19" s="186"/>
      <c r="Q19" s="186"/>
      <c r="R19" s="186"/>
      <c r="S19" s="186"/>
      <c r="T19" s="186"/>
      <c r="U19" s="186"/>
      <c r="Z19" s="103"/>
      <c r="AA19" s="102">
        <f>6-AX23</f>
        <v>6</v>
      </c>
      <c r="AB19" s="184" t="s">
        <v>93</v>
      </c>
      <c r="AC19" s="184"/>
      <c r="AD19" s="184"/>
      <c r="AE19" s="184"/>
      <c r="AF19" s="184"/>
      <c r="AG19" s="184"/>
      <c r="AH19" s="185"/>
      <c r="AJ19" s="101" t="s">
        <v>37</v>
      </c>
      <c r="AK19" s="101" t="s">
        <v>36</v>
      </c>
      <c r="AL19" s="101" t="s">
        <v>35</v>
      </c>
      <c r="AM19" s="186"/>
      <c r="AN19" s="186"/>
      <c r="AO19" s="186"/>
      <c r="AP19" s="186"/>
      <c r="AQ19" s="186"/>
      <c r="AR19" s="186"/>
      <c r="AS19" s="186"/>
      <c r="AT19" s="186"/>
      <c r="AW19" s="2"/>
      <c r="AX19" s="2"/>
    </row>
    <row r="20" spans="1:51" x14ac:dyDescent="0.25">
      <c r="A20" s="20"/>
      <c r="B20" s="92" t="s">
        <v>92</v>
      </c>
      <c r="C20" s="235" t="s">
        <v>91</v>
      </c>
      <c r="D20" s="235"/>
      <c r="E20" s="44"/>
      <c r="F20" s="44"/>
      <c r="G20" s="44"/>
      <c r="H20" s="90"/>
      <c r="I20" s="89"/>
      <c r="J20" s="46"/>
      <c r="K20" s="88" t="str">
        <f>IF(OR(I20="AA",I20="BA",I20="BB",I20="CB",I20="CC",I20="DC",I20="DD",I20="F",I20="I",I20="FA",I20="FF",I20="W",I20="T"),I20,IF(OR(H20="AA",H20="BA",H20="BB",H20="CB",H20="CC",H20="DC",H20="DD",H20="F",H20="I",H20="FA",H20="FF",H20="W",H20="T"),H20,IF(OR(G20="AA",G20="BA",G20="BB",G20="CB",G20="CC",G20="DC",G20="DD",G20="F",G20="I",G20="FA",G20="FF",G20="W",G20="T"),G20,IF(OR(F20="AA",F20="BA",F20="BB",F20="CB",F20="CC",F20="DC",F20="DD",F20="F",F20="FA",F20="FF",F20="I",F20="W",F20="T"),F20,IF(OR(E20="AA",E20="BA",E20="BB",E20="CB",E20="CC",E20="DC",E20="DD",E20="F",E20="FA",E20="FF",E20="I",E20="W",E20="T"),E20,"")))))</f>
        <v/>
      </c>
      <c r="L20" s="87">
        <f t="shared" ref="L20:L25" si="20">IF(K20="AA",4,IF(K20="BA",3.5,IF(K20="BB",3,IF(K20="CB",2.5,IF(K20="CC",2,IF(K20="DC",1.5,IF(K20="DD",1,0)))))))</f>
        <v>0</v>
      </c>
      <c r="M20" s="86">
        <v>3</v>
      </c>
      <c r="N20" s="85">
        <f t="shared" ref="N20:N25" si="21">IF(OR(K20="T",K20="W",K20="I", K20=""),0,1)</f>
        <v>0</v>
      </c>
      <c r="O20" s="84">
        <f t="shared" ref="O20:O25" si="22">IF(OR(K20="AA",K20="BA",K20="BB",K20="CB",K20="CC",K20="DC",K20="DD",K20="T"),1,0)</f>
        <v>0</v>
      </c>
      <c r="P20" s="83">
        <f t="shared" ref="P20:P25" si="23">N20*M20</f>
        <v>0</v>
      </c>
      <c r="Q20" s="82">
        <f t="shared" ref="Q20:Q25" si="24">P20*L20</f>
        <v>0</v>
      </c>
      <c r="R20" s="81">
        <f t="shared" ref="R20:R25" si="25">O20*M20</f>
        <v>0</v>
      </c>
      <c r="S20" s="80">
        <f>COUNTIF(E20:I20,"AA")+COUNTIF(E20:I20,"BA")+COUNTIF(E20:I20,"BB")+COUNTIF(E20:I20,"CB")+COUNTIF(E20:I20,"CC")+COUNTIF(E20:I20,"DC")+COUNTIF(E20:I20,"DD")+COUNTIF(E20:I20,"F")+COUNTIF(E20:I20,"I")+COUNTIF(E20:I20,"W")+COUNTIF(E20:I20,"T")+COUNTIF(E20:I20,"FF")+COUNTIF(E20:I20,"FA")</f>
        <v>0</v>
      </c>
      <c r="T20" s="79">
        <f t="shared" ref="T20:T25" si="26">IF(S20&gt;0,S20-1,0)</f>
        <v>0</v>
      </c>
      <c r="U20" s="59">
        <f t="shared" ref="U20:U25" si="27">(S20-T20)*M20</f>
        <v>0</v>
      </c>
      <c r="V20" s="100" t="s">
        <v>18</v>
      </c>
      <c r="W20" s="99">
        <f>SUM(Q20:Q25)</f>
        <v>0</v>
      </c>
      <c r="X20" s="98" t="s">
        <v>17</v>
      </c>
      <c r="Y20" s="97">
        <f>COUNTIF(K20:K25,"f")+COUNTIF(K20:K25,"fa")+COUNTIF(K20:K25,"ff")</f>
        <v>0</v>
      </c>
      <c r="Z20" s="18"/>
      <c r="AA20" s="92" t="s">
        <v>90</v>
      </c>
      <c r="AB20" s="235" t="s">
        <v>89</v>
      </c>
      <c r="AC20" s="235"/>
      <c r="AD20" s="44"/>
      <c r="AE20" s="91"/>
      <c r="AF20" s="91"/>
      <c r="AG20" s="90"/>
      <c r="AH20" s="89"/>
      <c r="AJ20" s="88" t="str">
        <f>IF(OR(AH20="AA",AH20="BA",AH20="BB",AH20="CB",AH20="CC",AH20="DC",AH20="DD",AH20="F",AH20="I",AH20="FA",AH20="FF",AH20="W",AH20="T"),AH20,IF(OR(AG20="AA",AG20="BA",AG20="BB",AG20="CB",AG20="CC",AG20="DC",AG20="DD",AG20="F",AG20="I",AG20="FA",AG20="FF",AG20="W",AG20="T"),AG20,IF(OR(AF20="AA",AF20="BA",AF20="BB",AF20="CB",AF20="CC",AF20="DC",AF20="DD",AF20="F",AF20="I",AF20="FA",AF20="FF",AF20="W",AF20="T"),AF20,IF(OR(AE20="AA",AE20="BA",AE20="BB",AE20="CB",AE20="CC",AE20="DC",AE20="DD",AE20="F",AE20="FA",AE20="FF",AE20="I",AE20="W",AE20="T"),AE20,IF(OR(AD20="AA",AD20="BA",AD20="BB",AD20="CB",AD20="CC",AD20="DC",AD20="DD",AD20="F",AD20="FA",AD20="FF",AD20="I",AD20="W",AD20="T"),AD20,"")))))</f>
        <v/>
      </c>
      <c r="AK20" s="87">
        <f t="shared" ref="AK20:AK25" si="28">IF(AJ20="AA",4,IF(AJ20="BA",3.5,IF(AJ20="BB",3,IF(AJ20="CB",2.5,IF(AJ20="CC",2,IF(AJ20="DC",1.5,IF(AJ20="DD",1,0)))))))</f>
        <v>0</v>
      </c>
      <c r="AL20" s="86">
        <v>3</v>
      </c>
      <c r="AM20" s="85">
        <f t="shared" ref="AM20:AM25" si="29">IF(OR(AJ20="T",AJ20="W",AJ20="I", AJ20=""),0,1)</f>
        <v>0</v>
      </c>
      <c r="AN20" s="84">
        <f t="shared" ref="AN20:AN25" si="30">IF(OR(AJ20="AA",AJ20="BA",AJ20="BB",AJ20="CB",AJ20="CC",AJ20="DC",AJ20="DD",AJ20="T"),1,0)</f>
        <v>0</v>
      </c>
      <c r="AO20" s="83">
        <f t="shared" ref="AO20:AO25" si="31">AM20*AL20</f>
        <v>0</v>
      </c>
      <c r="AP20" s="82">
        <f t="shared" ref="AP20:AP25" si="32">AO20*AK20</f>
        <v>0</v>
      </c>
      <c r="AQ20" s="81">
        <f t="shared" ref="AQ20:AQ25" si="33">AN20*AL20</f>
        <v>0</v>
      </c>
      <c r="AR20" s="80">
        <f>COUNTIF(AD20:AH20,"AA")+COUNTIF(AD20:AH20,"BA")+COUNTIF(AD20:AH20,"BB")+COUNTIF(AD20:AH20,"CB")+COUNTIF(AD20:AH20,"CC")+COUNTIF(AD20:AH20,"DC")+COUNTIF(AD20:AH20,"DD")+COUNTIF(AD20:AH20,"F")+COUNTIF(AD20:AH20,"I")+COUNTIF(AD20:AH20,"W")+COUNTIF(AD20:AH20,"T")+COUNTIF(AD20:AH20,"FF")+COUNTIF(AD20:AH20,"FA")</f>
        <v>0</v>
      </c>
      <c r="AS20" s="79">
        <f t="shared" ref="AS20:AS25" si="34">IF(AR20&gt;0,AR20-1,0)</f>
        <v>0</v>
      </c>
      <c r="AT20" s="59">
        <f t="shared" ref="AT20:AT25" si="35">(AR20-AS20)*AL20</f>
        <v>0</v>
      </c>
      <c r="AU20" s="100" t="s">
        <v>18</v>
      </c>
      <c r="AV20" s="99">
        <f>SUM(AP20:AP25)</f>
        <v>0</v>
      </c>
      <c r="AW20" s="98" t="s">
        <v>17</v>
      </c>
      <c r="AX20" s="97">
        <f>COUNTIF(AJ20:AJ25,"f")+COUNTIF(AJ20:AJ25,"fa")+COUNTIF(AJ20:AJ25,"ff")</f>
        <v>0</v>
      </c>
    </row>
    <row r="21" spans="1:51" x14ac:dyDescent="0.25">
      <c r="A21" s="20"/>
      <c r="B21" s="92" t="s">
        <v>88</v>
      </c>
      <c r="C21" s="235" t="s">
        <v>87</v>
      </c>
      <c r="D21" s="235"/>
      <c r="E21" s="44"/>
      <c r="F21" s="44"/>
      <c r="G21" s="44"/>
      <c r="H21" s="90"/>
      <c r="I21" s="89"/>
      <c r="J21" s="46"/>
      <c r="K21" s="88" t="str">
        <f>IF(OR(I21="AA",I21="BA",I21="BB",I21="CB",I21="CC",I21="DC",I21="DD",I21="F",I21="I",I21="FA",I21="FF",I21="W",I21="T"),I21,IF(OR(H21="AA",H21="BA",H21="BB",H21="CB",H21="CC",H21="DC",H21="DD",H21="F",H21="I",H21="FA",H21="FF",H21="W",H21="T"),H21,IF(OR(G21="AA",G21="BA",G21="BB",G21="CB",G21="CC",G21="DC",G21="DD",G21="F",G21="I",G21="FA",G21="FF",G21="W",G21="T"),G21,IF(OR(F21="AA",F21="BA",F21="BB",F21="CB",F21="CC",F21="DC",F21="DD",F21="F",F21="FA",F21="FF",F21="I",F21="W",F21="T"),F21,IF(OR(E21="AA",E21="BA",E21="BB",E21="CB",E21="CC",E21="DC",E21="DD",E21="F",E21="FA",E21="FF",E21="I",E21="W",E21="T"),E21,"")))))</f>
        <v/>
      </c>
      <c r="L21" s="87">
        <f t="shared" si="20"/>
        <v>0</v>
      </c>
      <c r="M21" s="86">
        <v>3</v>
      </c>
      <c r="N21" s="85">
        <f t="shared" si="21"/>
        <v>0</v>
      </c>
      <c r="O21" s="84">
        <f t="shared" si="22"/>
        <v>0</v>
      </c>
      <c r="P21" s="83">
        <f t="shared" si="23"/>
        <v>0</v>
      </c>
      <c r="Q21" s="82">
        <f t="shared" si="24"/>
        <v>0</v>
      </c>
      <c r="R21" s="81">
        <f t="shared" si="25"/>
        <v>0</v>
      </c>
      <c r="S21" s="80">
        <f>COUNTIF(E21:I21,"AA")+COUNTIF(E21:I21,"BA")+COUNTIF(E21:I21,"BB")+COUNTIF(E21:I21,"CB")+COUNTIF(E21:I21,"CC")+COUNTIF(E21:I21,"DC")+COUNTIF(E21:I21,"DD")+COUNTIF(E21:I21,"F")+COUNTIF(E21:I21,"I")+COUNTIF(E21:I21,"W")+COUNTIF(E21:I21,"T")+COUNTIF(E21:I21,"FF")+COUNTIF(E21:I21,"FA")</f>
        <v>0</v>
      </c>
      <c r="T21" s="79">
        <f t="shared" si="26"/>
        <v>0</v>
      </c>
      <c r="U21" s="59">
        <f t="shared" si="27"/>
        <v>0</v>
      </c>
      <c r="V21" s="96" t="s">
        <v>16</v>
      </c>
      <c r="W21" s="95">
        <f>SUM(P20:P25)</f>
        <v>0</v>
      </c>
      <c r="X21" s="94" t="s">
        <v>15</v>
      </c>
      <c r="Y21" s="93">
        <f>COUNTIF(K20:K25,"W")</f>
        <v>0</v>
      </c>
      <c r="Z21" s="18"/>
      <c r="AA21" s="92" t="s">
        <v>86</v>
      </c>
      <c r="AB21" s="231" t="s">
        <v>85</v>
      </c>
      <c r="AC21" s="232"/>
      <c r="AD21" s="44"/>
      <c r="AE21" s="91"/>
      <c r="AF21" s="91"/>
      <c r="AG21" s="90"/>
      <c r="AH21" s="89"/>
      <c r="AJ21" s="88" t="str">
        <f>IF(OR(AH21="AA",AH21="BA",AH21="BB",AH21="CB",AH21="CC",AH21="DC",AH21="DD",AH21="F",AH21="I",AH21="FA",AH21="FF",AH21="W",AH21="T"),AH21,IF(OR(AG21="AA",AG21="BA",AG21="BB",AG21="CB",AG21="CC",AG21="DC",AG21="DD",AG21="F",AG21="I",AG21="FA",AG21="FF",AG21="W",AG21="T"),AG21,IF(OR(AF21="AA",AF21="BA",AF21="BB",AF21="CB",AF21="CC",AF21="DC",AF21="DD",AF21="F",AF21="I",AF21="FA",AF21="FF",AF21="W",AF21="T"),AF21,IF(OR(AE21="AA",AE21="BA",AE21="BB",AE21="CB",AE21="CC",AE21="DC",AE21="DD",AE21="F",AE21="FA",AE21="FF",AE21="I",AE21="W",AE21="T"),AE21,IF(OR(AD21="AA",AD21="BA",AD21="BB",AD21="CB",AD21="CC",AD21="DC",AD21="DD",AD21="F",AD21="FA",AD21="FF",AD21="I",AD21="W",AD21="T"),AD21,"")))))</f>
        <v/>
      </c>
      <c r="AK21" s="87">
        <f t="shared" si="28"/>
        <v>0</v>
      </c>
      <c r="AL21" s="86">
        <v>3</v>
      </c>
      <c r="AM21" s="85">
        <f t="shared" si="29"/>
        <v>0</v>
      </c>
      <c r="AN21" s="84">
        <f t="shared" si="30"/>
        <v>0</v>
      </c>
      <c r="AO21" s="83">
        <f t="shared" si="31"/>
        <v>0</v>
      </c>
      <c r="AP21" s="82">
        <f t="shared" si="32"/>
        <v>0</v>
      </c>
      <c r="AQ21" s="81">
        <f t="shared" si="33"/>
        <v>0</v>
      </c>
      <c r="AR21" s="80">
        <f>COUNTIF(AD21:AH21,"AA")+COUNTIF(AD21:AH21,"BA")+COUNTIF(AD21:AH21,"BB")+COUNTIF(AD21:AH21,"CB")+COUNTIF(AD21:AH21,"CC")+COUNTIF(AD21:AH21,"DC")+COUNTIF(AD21:AH21,"DD")+COUNTIF(AD21:AH21,"F")+COUNTIF(AD21:AH21,"I")+COUNTIF(AD21:AH21,"W")+COUNTIF(AD21:AH21,"T")+COUNTIF(AD21:AH21,"FF")+COUNTIF(AD21:AH21,"FA")</f>
        <v>0</v>
      </c>
      <c r="AS21" s="79">
        <f t="shared" si="34"/>
        <v>0</v>
      </c>
      <c r="AT21" s="59">
        <f t="shared" si="35"/>
        <v>0</v>
      </c>
      <c r="AU21" s="96" t="s">
        <v>16</v>
      </c>
      <c r="AV21" s="95">
        <f>SUM(AO20:AO25)</f>
        <v>0</v>
      </c>
      <c r="AW21" s="94" t="s">
        <v>15</v>
      </c>
      <c r="AX21" s="93">
        <f>COUNTIF(AJ20:AJ25,"W")</f>
        <v>0</v>
      </c>
    </row>
    <row r="22" spans="1:51" ht="15.75" thickBot="1" x14ac:dyDescent="0.3">
      <c r="A22" s="20"/>
      <c r="B22" s="92" t="s">
        <v>84</v>
      </c>
      <c r="C22" s="235" t="s">
        <v>83</v>
      </c>
      <c r="D22" s="235"/>
      <c r="E22" s="44"/>
      <c r="F22" s="44"/>
      <c r="G22" s="44"/>
      <c r="H22" s="90"/>
      <c r="I22" s="89"/>
      <c r="J22" s="46"/>
      <c r="K22" s="88" t="str">
        <f>IF(OR(I22="AA",I22="BA",I22="BB",I22="CB",I22="CC",I22="DC",I22="DD",I22="F",I22="I",I22="FA",I22="FF",I22="W",I22="T"),I22,IF(OR(H22="AA",H22="BA",H22="BB",H22="CB",H22="CC",H22="DC",H22="DD",H22="F",H22="I",H22="FA",H22="FF",H22="W",H22="T"),H22,IF(OR(G22="AA",G22="BA",G22="BB",G22="CB",G22="CC",G22="DC",G22="DD",G22="F",G22="I",G22="FA",G22="FF",G22="W",G22="T"),G22,IF(OR(F22="AA",F22="BA",F22="BB",F22="CB",F22="CC",F22="DC",F22="DD",F22="F",F22="FA",F22="FF",F22="I",F22="W",F22="T"),F22,IF(OR(E22="AA",E22="BA",E22="BB",E22="CB",E22="CC",E22="DC",E22="DD",E22="F",E22="FA",E22="FF",E22="I",E22="W",E22="T"),E22,"")))))</f>
        <v/>
      </c>
      <c r="L22" s="87">
        <f t="shared" si="20"/>
        <v>0</v>
      </c>
      <c r="M22" s="86">
        <v>3</v>
      </c>
      <c r="N22" s="85">
        <f t="shared" si="21"/>
        <v>0</v>
      </c>
      <c r="O22" s="84">
        <f t="shared" si="22"/>
        <v>0</v>
      </c>
      <c r="P22" s="83">
        <f t="shared" si="23"/>
        <v>0</v>
      </c>
      <c r="Q22" s="82">
        <f t="shared" si="24"/>
        <v>0</v>
      </c>
      <c r="R22" s="81">
        <f t="shared" si="25"/>
        <v>0</v>
      </c>
      <c r="S22" s="80">
        <f>COUNTIF(E22:I22,"AA")+COUNTIF(E22:I22,"BA")+COUNTIF(E22:I22,"BB")+COUNTIF(E22:I22,"CB")+COUNTIF(E22:I22,"CC")+COUNTIF(E22:I22,"DC")+COUNTIF(E22:I22,"DD")+COUNTIF(E22:I22,"F")+COUNTIF(E22:I22,"I")+COUNTIF(E22:I22,"W")+COUNTIF(E22:I22,"T")+COUNTIF(E22:I22,"FF")+COUNTIF(E22:I22,"FA")</f>
        <v>0</v>
      </c>
      <c r="T22" s="79">
        <f t="shared" si="26"/>
        <v>0</v>
      </c>
      <c r="U22" s="59">
        <f t="shared" si="27"/>
        <v>0</v>
      </c>
      <c r="V22" s="78" t="s">
        <v>14</v>
      </c>
      <c r="W22" s="77">
        <f>SUM(R20:R25)</f>
        <v>0</v>
      </c>
      <c r="X22" s="76" t="s">
        <v>13</v>
      </c>
      <c r="Y22" s="75">
        <f>SUM(T20:T25)</f>
        <v>0</v>
      </c>
      <c r="Z22" s="18"/>
      <c r="AA22" s="92" t="s">
        <v>82</v>
      </c>
      <c r="AB22" s="235" t="s">
        <v>81</v>
      </c>
      <c r="AC22" s="235"/>
      <c r="AD22" s="44"/>
      <c r="AE22" s="91"/>
      <c r="AF22" s="91"/>
      <c r="AG22" s="90"/>
      <c r="AH22" s="89"/>
      <c r="AJ22" s="88" t="str">
        <f>IF(OR(AH22="AA",AH22="BA",AH22="BB",AH22="CB",AH22="CC",AH22="DC",AH22="DD",AH22="F",AH22="I",AH22="FA",AH22="FF",AH22="W",AH22="T"),AH22,IF(OR(AG22="AA",AG22="BA",AG22="BB",AG22="CB",AG22="CC",AG22="DC",AG22="DD",AG22="F",AG22="I",AG22="FA",AG22="FF",AG22="W",AG22="T"),AG22,IF(OR(AF22="AA",AF22="BA",AF22="BB",AF22="CB",AF22="CC",AF22="DC",AF22="DD",AF22="F",AF22="I",AF22="FA",AF22="FF",AF22="W",AF22="T"),AF22,IF(OR(AE22="AA",AE22="BA",AE22="BB",AE22="CB",AE22="CC",AE22="DC",AE22="DD",AE22="F",AE22="FA",AE22="FF",AE22="I",AE22="W",AE22="T"),AE22,IF(OR(AD22="AA",AD22="BA",AD22="BB",AD22="CB",AD22="CC",AD22="DC",AD22="DD",AD22="F",AD22="FA",AD22="FF",AD22="I",AD22="W",AD22="T"),AD22,"")))))</f>
        <v/>
      </c>
      <c r="AK22" s="87">
        <f t="shared" si="28"/>
        <v>0</v>
      </c>
      <c r="AL22" s="86">
        <v>3</v>
      </c>
      <c r="AM22" s="85">
        <f t="shared" si="29"/>
        <v>0</v>
      </c>
      <c r="AN22" s="84">
        <f t="shared" si="30"/>
        <v>0</v>
      </c>
      <c r="AO22" s="83">
        <f t="shared" si="31"/>
        <v>0</v>
      </c>
      <c r="AP22" s="82">
        <f t="shared" si="32"/>
        <v>0</v>
      </c>
      <c r="AQ22" s="81">
        <f t="shared" si="33"/>
        <v>0</v>
      </c>
      <c r="AR22" s="80">
        <f>COUNTIF(AD22:AH22,"AA")+COUNTIF(AD22:AH22,"BA")+COUNTIF(AD22:AH22,"BB")+COUNTIF(AD22:AH22,"CB")+COUNTIF(AD22:AH22,"CC")+COUNTIF(AD22:AH22,"DC")+COUNTIF(AD22:AH22,"DD")+COUNTIF(AD22:AH22,"F")+COUNTIF(AD22:AH22,"I")+COUNTIF(AD22:AH22,"W")+COUNTIF(AD22:AH22,"T")+COUNTIF(AD22:AH22,"FF")+COUNTIF(AD22:AH22,"FA")</f>
        <v>0</v>
      </c>
      <c r="AS22" s="79">
        <f t="shared" si="34"/>
        <v>0</v>
      </c>
      <c r="AT22" s="59">
        <f t="shared" si="35"/>
        <v>0</v>
      </c>
      <c r="AU22" s="78" t="s">
        <v>14</v>
      </c>
      <c r="AV22" s="77">
        <f>SUM(AQ20:AQ25)</f>
        <v>0</v>
      </c>
      <c r="AW22" s="76" t="s">
        <v>13</v>
      </c>
      <c r="AX22" s="75">
        <f>SUM(AS20:AS25)</f>
        <v>0</v>
      </c>
    </row>
    <row r="23" spans="1:51" x14ac:dyDescent="0.25">
      <c r="A23" s="20"/>
      <c r="B23" s="92" t="s">
        <v>80</v>
      </c>
      <c r="C23" s="235" t="s">
        <v>79</v>
      </c>
      <c r="D23" s="235"/>
      <c r="E23" s="44"/>
      <c r="F23" s="44"/>
      <c r="G23" s="44"/>
      <c r="H23" s="90"/>
      <c r="I23" s="89"/>
      <c r="J23" s="46"/>
      <c r="K23" s="88" t="str">
        <f>IF(OR(I23="AA",I23="BA",I23="BB",I23="CB",I23="CC",I23="DC",I23="DD",I23="F",I23="I",I23="FA",I23="FF",I23="W",I23="T"),I23,IF(OR(H23="AA",H23="BA",H23="BB",H23="CB",H23="CC",H23="DC",H23="DD",H23="F",H23="I",H23="FA",H23="FF",H23="W",H23="T"),H23,IF(OR(G23="AA",G23="BA",G23="BB",G23="CB",G23="CC",G23="DC",G23="DD",G23="F",G23="I",G23="FA",G23="FF",G23="W",G23="T"),G23,IF(OR(F23="AA",F23="BA",F23="BB",F23="CB",F23="CC",F23="DC",F23="DD",F23="F",F23="FA",F23="FF",F23="I",F23="W",F23="T"),F23,IF(OR(E23="AA",E23="BA",E23="BB",E23="CB",E23="CC",E23="DC",E23="DD",E23="F",E23="FA",E23="FF",E23="I",E23="W",E23="T"),E23,"")))))</f>
        <v/>
      </c>
      <c r="L23" s="87">
        <f t="shared" si="20"/>
        <v>0</v>
      </c>
      <c r="M23" s="86">
        <v>3</v>
      </c>
      <c r="N23" s="85">
        <f t="shared" si="21"/>
        <v>0</v>
      </c>
      <c r="O23" s="84">
        <f t="shared" si="22"/>
        <v>0</v>
      </c>
      <c r="P23" s="83">
        <f t="shared" si="23"/>
        <v>0</v>
      </c>
      <c r="Q23" s="82">
        <f t="shared" si="24"/>
        <v>0</v>
      </c>
      <c r="R23" s="81">
        <f t="shared" si="25"/>
        <v>0</v>
      </c>
      <c r="S23" s="80">
        <f>COUNTIF(E23:I23,"AA")+COUNTIF(E23:I23,"BA")+COUNTIF(E23:I23,"BB")+COUNTIF(E23:I23,"CB")+COUNTIF(E23:I23,"CC")+COUNTIF(E23:I23,"DC")+COUNTIF(E23:I23,"DD")+COUNTIF(E23:I23,"F")+COUNTIF(E23:I23,"I")+COUNTIF(E23:I23,"W")+COUNTIF(E23:I23,"T")+COUNTIF(E23:I23,"FF")+COUNTIF(E23:I23,"FA")</f>
        <v>0</v>
      </c>
      <c r="T23" s="79">
        <f t="shared" si="26"/>
        <v>0</v>
      </c>
      <c r="U23" s="59">
        <f t="shared" si="27"/>
        <v>0</v>
      </c>
      <c r="X23" s="76" t="s">
        <v>10</v>
      </c>
      <c r="Y23" s="75">
        <f>SUM(O20:O25)</f>
        <v>0</v>
      </c>
      <c r="Z23" s="18"/>
      <c r="AA23" s="92" t="s">
        <v>78</v>
      </c>
      <c r="AB23" s="235" t="s">
        <v>77</v>
      </c>
      <c r="AC23" s="235"/>
      <c r="AD23" s="44"/>
      <c r="AE23" s="91"/>
      <c r="AF23" s="91"/>
      <c r="AG23" s="90"/>
      <c r="AH23" s="89"/>
      <c r="AJ23" s="88" t="str">
        <f>IF(OR(AH23="AA",AH23="BA",AH23="BB",AH23="CB",AH23="CC",AH23="DC",AH23="DD",AH23="F",AH23="I",AH23="FA",AH23="FF",AH23="W",AH23="T"),AH23,IF(OR(AG23="AA",AG23="BA",AG23="BB",AG23="CB",AG23="CC",AG23="DC",AG23="DD",AG23="F",AG23="I",AG23="FA",AG23="FF",AG23="W",AG23="T"),AG23,IF(OR(AF23="AA",AF23="BA",AF23="BB",AF23="CB",AF23="CC",AF23="DC",AF23="DD",AF23="F",AF23="I",AF23="FA",AF23="FF",AF23="W",AF23="T"),AF23,IF(OR(AE23="AA",AE23="BA",AE23="BB",AE23="CB",AE23="CC",AE23="DC",AE23="DD",AE23="F",AE23="FA",AE23="FF",AE23="I",AE23="W",AE23="T"),AE23,IF(OR(AD23="AA",AD23="BA",AD23="BB",AD23="CB",AD23="CC",AD23="DC",AD23="DD",AD23="F",AD23="FA",AD23="FF",AD23="I",AD23="W",AD23="T"),AD23,"")))))</f>
        <v/>
      </c>
      <c r="AK23" s="87">
        <f t="shared" si="28"/>
        <v>0</v>
      </c>
      <c r="AL23" s="86">
        <v>3</v>
      </c>
      <c r="AM23" s="85">
        <f t="shared" si="29"/>
        <v>0</v>
      </c>
      <c r="AN23" s="84">
        <f t="shared" si="30"/>
        <v>0</v>
      </c>
      <c r="AO23" s="83">
        <f t="shared" si="31"/>
        <v>0</v>
      </c>
      <c r="AP23" s="82">
        <f t="shared" si="32"/>
        <v>0</v>
      </c>
      <c r="AQ23" s="81">
        <f t="shared" si="33"/>
        <v>0</v>
      </c>
      <c r="AR23" s="80">
        <f>COUNTIF(AD23:AH23,"AA")+COUNTIF(AD23:AH23,"BA")+COUNTIF(AD23:AH23,"BB")+COUNTIF(AD23:AH23,"CB")+COUNTIF(AD23:AH23,"CC")+COUNTIF(AD23:AH23,"DC")+COUNTIF(AD23:AH23,"DD")+COUNTIF(AD23:AH23,"F")+COUNTIF(AD23:AH23,"I")+COUNTIF(AD23:AH23,"W")+COUNTIF(AD23:AH23,"T")+COUNTIF(AD23:AH23,"FF")+COUNTIF(AD23:AH23,"FA")</f>
        <v>0</v>
      </c>
      <c r="AS23" s="79">
        <f t="shared" si="34"/>
        <v>0</v>
      </c>
      <c r="AT23" s="59">
        <f t="shared" si="35"/>
        <v>0</v>
      </c>
      <c r="AW23" s="76" t="s">
        <v>10</v>
      </c>
      <c r="AX23" s="75">
        <f>SUM(AN20:AN25)</f>
        <v>0</v>
      </c>
    </row>
    <row r="24" spans="1:51" x14ac:dyDescent="0.25">
      <c r="A24" s="20"/>
      <c r="B24" s="92" t="s">
        <v>76</v>
      </c>
      <c r="C24" s="235" t="s">
        <v>75</v>
      </c>
      <c r="D24" s="235"/>
      <c r="E24" s="44"/>
      <c r="F24" s="44"/>
      <c r="G24" s="44"/>
      <c r="H24" s="90"/>
      <c r="I24" s="89"/>
      <c r="J24" s="46"/>
      <c r="K24" s="88" t="str">
        <f>IF(OR(I24="AA",I24="BA",I24="BB",I24="CB",I24="CC",I24="DC",I24="DD",I24="F",I24="I",I24="FA",I24="FF",I24="W",I24="T"),I24,IF(OR(H24="AA",H24="BA",H24="BB",H24="CB",H24="CC",H24="DC",H24="DD",H24="F",H24="I",H24="FA",H24="FF",H24="W",H24="T"),H24,IF(OR(G24="AA",G24="BA",G24="BB",G24="CB",G24="CC",G24="DC",G24="DD",G24="F",G24="I",G24="FA",G24="FF",G24="W",G24="T"),G24,IF(OR(F24="AA",F24="BA",F24="BB",F24="CB",F24="CC",F24="DC",F24="DD",F24="F",F24="FA",F24="FF",F24="I",F24="W",F24="T"),F24,IF(OR(E24="AA",E24="BA",E24="BB",E24="CB",E24="CC",E24="DC",E24="DD",E24="F",E24="FA",E24="FF",E24="I",E24="W",E24="T"),E24,"")))))</f>
        <v/>
      </c>
      <c r="L24" s="87">
        <f t="shared" si="20"/>
        <v>0</v>
      </c>
      <c r="M24" s="86">
        <v>2</v>
      </c>
      <c r="N24" s="85">
        <f t="shared" si="21"/>
        <v>0</v>
      </c>
      <c r="O24" s="84">
        <f t="shared" si="22"/>
        <v>0</v>
      </c>
      <c r="P24" s="83">
        <f t="shared" si="23"/>
        <v>0</v>
      </c>
      <c r="Q24" s="82">
        <f t="shared" si="24"/>
        <v>0</v>
      </c>
      <c r="R24" s="81">
        <f t="shared" si="25"/>
        <v>0</v>
      </c>
      <c r="S24" s="80">
        <f>COUNTIF(E24:I24,"AA")+COUNTIF(E24:I24,"BA")+COUNTIF(E24:I24,"BB")+COUNTIF(E24:I24,"CB")+COUNTIF(E24:I24,"CC")+COUNTIF(E24:I24,"DC")+COUNTIF(E24:I24,"DD")+COUNTIF(E24:I24,"F")+COUNTIF(E24:I24,"I")+COUNTIF(E24:I24,"W")+COUNTIF(E24:I24,"T")+COUNTIF(E24:I24,"FF")+COUNTIF(E24:I24,"FA")</f>
        <v>0</v>
      </c>
      <c r="T24" s="79">
        <f t="shared" si="26"/>
        <v>0</v>
      </c>
      <c r="U24" s="59">
        <f t="shared" si="27"/>
        <v>0</v>
      </c>
      <c r="X24" s="74" t="s">
        <v>7</v>
      </c>
      <c r="Y24" s="73">
        <f>SUM(S20:S25)</f>
        <v>0</v>
      </c>
      <c r="Z24" s="18"/>
      <c r="AA24" s="92" t="s">
        <v>74</v>
      </c>
      <c r="AB24" s="235" t="s">
        <v>73</v>
      </c>
      <c r="AC24" s="235"/>
      <c r="AD24" s="44"/>
      <c r="AE24" s="91"/>
      <c r="AF24" s="91"/>
      <c r="AG24" s="90"/>
      <c r="AH24" s="89"/>
      <c r="AJ24" s="88" t="str">
        <f>IF(OR(AH24="AA",AH24="BA",AH24="BB",AH24="CB",AH24="CC",AH24="DC",AH24="DD",AH24="F",AH24="I",AH24="FA",AH24="FF",AH24="W",AH24="T"),AH24,IF(OR(AG24="AA",AG24="BA",AG24="BB",AG24="CB",AG24="CC",AG24="DC",AG24="DD",AG24="F",AG24="I",AG24="FA",AG24="FF",AG24="W",AG24="T"),AG24,IF(OR(AF24="AA",AF24="BA",AF24="BB",AF24="CB",AF24="CC",AF24="DC",AF24="DD",AF24="F",AF24="I",AF24="FA",AF24="FF",AF24="W",AF24="T"),AF24,IF(OR(AE24="AA",AE24="BA",AE24="BB",AE24="CB",AE24="CC",AE24="DC",AE24="DD",AE24="F",AE24="FA",AE24="FF",AE24="I",AE24="W",AE24="T"),AE24,IF(OR(AD24="AA",AD24="BA",AD24="BB",AD24="CB",AD24="CC",AD24="DC",AD24="DD",AD24="F",AD24="FA",AD24="FF",AD24="I",AD24="W",AD24="T"),AD24,"")))))</f>
        <v/>
      </c>
      <c r="AK24" s="87">
        <f t="shared" si="28"/>
        <v>0</v>
      </c>
      <c r="AL24" s="86">
        <v>2</v>
      </c>
      <c r="AM24" s="85">
        <f t="shared" si="29"/>
        <v>0</v>
      </c>
      <c r="AN24" s="84">
        <f t="shared" si="30"/>
        <v>0</v>
      </c>
      <c r="AO24" s="83">
        <f t="shared" si="31"/>
        <v>0</v>
      </c>
      <c r="AP24" s="82">
        <f t="shared" si="32"/>
        <v>0</v>
      </c>
      <c r="AQ24" s="81">
        <f t="shared" si="33"/>
        <v>0</v>
      </c>
      <c r="AR24" s="80">
        <f>COUNTIF(AD24:AH24,"AA")+COUNTIF(AD24:AH24,"BA")+COUNTIF(AD24:AH24,"BB")+COUNTIF(AD24:AH24,"CB")+COUNTIF(AD24:AH24,"CC")+COUNTIF(AD24:AH24,"DC")+COUNTIF(AD24:AH24,"DD")+COUNTIF(AD24:AH24,"F")+COUNTIF(AD24:AH24,"I")+COUNTIF(AD24:AH24,"W")+COUNTIF(AD24:AH24,"T")+COUNTIF(AD24:AH24,"FF")+COUNTIF(AD24:AH24,"FA")</f>
        <v>0</v>
      </c>
      <c r="AS24" s="79">
        <f t="shared" si="34"/>
        <v>0</v>
      </c>
      <c r="AT24" s="59">
        <f t="shared" si="35"/>
        <v>0</v>
      </c>
      <c r="AW24" s="74" t="s">
        <v>7</v>
      </c>
      <c r="AX24" s="73">
        <f>SUM(AR20:AR25)</f>
        <v>0</v>
      </c>
    </row>
    <row r="25" spans="1:51" ht="15.75" customHeight="1" thickBot="1" x14ac:dyDescent="0.3">
      <c r="A25" s="128"/>
      <c r="B25" s="208" t="s">
        <v>72</v>
      </c>
      <c r="C25" s="209"/>
      <c r="D25" s="72"/>
      <c r="E25" s="44"/>
      <c r="F25" s="120"/>
      <c r="G25" s="18"/>
      <c r="H25" s="18"/>
      <c r="I25" s="26"/>
      <c r="J25" s="46"/>
      <c r="K25" s="69" t="str">
        <f>IF(OR(E27="AA",E27="BA",E27="BB",E27="CB",E27="CC",E27="DC",E27="DD",E27="F",E27="FA", E27="FF",E27="I",E27="W",E27="T"),E27,IF(OR(E26="AA",E26="BA",E26="BB",E26="CB",E26="CC",E26="DC",E26="DD",E26="F",E26="I",E26="W",E26="T",E26="FA",E26="FF"),E26,IF(OR(E25="AA",E25="BA",E25="BB",E25="CB",E25="CC",E25="DC",E25="DD",E25="F",E25="I",E25="W",E25="T",E25="FA",E25="FF"),E25,"")))</f>
        <v/>
      </c>
      <c r="L25" s="68">
        <f t="shared" si="20"/>
        <v>0</v>
      </c>
      <c r="M25" s="67">
        <v>3</v>
      </c>
      <c r="N25" s="66">
        <f t="shared" si="21"/>
        <v>0</v>
      </c>
      <c r="O25" s="65">
        <f t="shared" si="22"/>
        <v>0</v>
      </c>
      <c r="P25" s="64">
        <f t="shared" si="23"/>
        <v>0</v>
      </c>
      <c r="Q25" s="63">
        <f t="shared" si="24"/>
        <v>0</v>
      </c>
      <c r="R25" s="62">
        <f t="shared" si="25"/>
        <v>0</v>
      </c>
      <c r="S25" s="61">
        <f>COUNTIF(E25:E27,"AA")+COUNTIF(E25:E27,"BA")+COUNTIF(E25:E27,"BB")+COUNTIF(E25:E27,"CB")+COUNTIF(E25:E27,"CC")+COUNTIF(E25:E27,"DC")+COUNTIF(E25:E27,"DD")+COUNTIF(E25:E27,"F")+COUNTIF(E25:E27,"I")+COUNTIF(E25:E27,"W")+COUNTIF(E25:E27,"T")+COUNTIF(E25:E27,"FF")+COUNTIF(E25:E27,"FA")</f>
        <v>0</v>
      </c>
      <c r="T25" s="60">
        <f t="shared" si="26"/>
        <v>0</v>
      </c>
      <c r="U25" s="59">
        <f t="shared" si="27"/>
        <v>0</v>
      </c>
      <c r="X25" s="71" t="s">
        <v>4</v>
      </c>
      <c r="Y25" s="70">
        <f>COUNTIF(K20:K25,"I")</f>
        <v>0</v>
      </c>
      <c r="Z25" s="26"/>
      <c r="AA25" s="208" t="s">
        <v>71</v>
      </c>
      <c r="AB25" s="209"/>
      <c r="AC25" s="72"/>
      <c r="AD25" s="44"/>
      <c r="AE25" s="197"/>
      <c r="AF25" s="198"/>
      <c r="AG25" s="198"/>
      <c r="AH25" s="199"/>
      <c r="AJ25" s="69" t="str">
        <f>IF(OR(AD27="AA",AD27="BA",AD27="BB",AD27="CB",AD27="CC",AD27="DC",AD27="DD",AD27="F",AD27="FA", AD27="FF",AD27="I",AD27="W",AD27="T"),AD27,IF(OR(AD26="AA",AD26="BA",AD26="BB",AD26="CB",AD26="CC",AD26="DC",AD26="DD",AD26="F",AD26="I",AD26="W",AD26="T",AD26="FA",AD26="FF"),AD26,IF(OR(AD25="AA",AD25="BA",AD25="BB",AD25="CB",AD25="CC",AD25="DC",AD25="DD",AD25="F",AD25="I",AD25="W",AD25="T",AD25="FA",AD25="FF"),AD25,"")))</f>
        <v/>
      </c>
      <c r="AK25" s="68">
        <f t="shared" si="28"/>
        <v>0</v>
      </c>
      <c r="AL25" s="67">
        <v>3</v>
      </c>
      <c r="AM25" s="66">
        <f t="shared" si="29"/>
        <v>0</v>
      </c>
      <c r="AN25" s="65">
        <f t="shared" si="30"/>
        <v>0</v>
      </c>
      <c r="AO25" s="64">
        <f t="shared" si="31"/>
        <v>0</v>
      </c>
      <c r="AP25" s="63">
        <f t="shared" si="32"/>
        <v>0</v>
      </c>
      <c r="AQ25" s="62">
        <f t="shared" si="33"/>
        <v>0</v>
      </c>
      <c r="AR25" s="61">
        <f>COUNTIF(AD25:AD27,"AA")+COUNTIF(AD25:AD27,"BA")+COUNTIF(AD25:AD27,"BB")+COUNTIF(AD25:AD27,"CB")+COUNTIF(AD25:AD27,"CC")+COUNTIF(AD25:AD27,"DC")+COUNTIF(AD25:AD27,"DD")+COUNTIF(AD25:AD27,"F")+COUNTIF(AD25:AD27,"I")+COUNTIF(AD25:AD27,"W")+COUNTIF(AD25:AD27,"T")+COUNTIF(AD25:AD27,"FF")+COUNTIF(AD25:AD27,"FA")</f>
        <v>0</v>
      </c>
      <c r="AS25" s="60">
        <f t="shared" si="34"/>
        <v>0</v>
      </c>
      <c r="AT25" s="59">
        <f t="shared" si="35"/>
        <v>0</v>
      </c>
      <c r="AW25" s="71" t="s">
        <v>4</v>
      </c>
      <c r="AX25" s="70">
        <f>COUNTIF(AJ20:AJ25,"I")</f>
        <v>0</v>
      </c>
    </row>
    <row r="26" spans="1:51" x14ac:dyDescent="0.25">
      <c r="A26" s="128"/>
      <c r="B26" s="210"/>
      <c r="C26" s="211"/>
      <c r="D26" s="72"/>
      <c r="E26" s="44"/>
      <c r="F26" s="120"/>
      <c r="G26" s="18"/>
      <c r="H26" s="18"/>
      <c r="I26" s="26"/>
      <c r="J26" s="46"/>
      <c r="K26" s="56"/>
      <c r="L26" s="55"/>
      <c r="M26" s="129"/>
      <c r="N26" s="53"/>
      <c r="O26" s="53"/>
      <c r="P26" s="53"/>
      <c r="Q26" s="54"/>
      <c r="R26" s="53"/>
      <c r="S26" s="53"/>
      <c r="T26" s="53"/>
      <c r="U26" s="52"/>
      <c r="X26" s="121"/>
      <c r="Y26" s="121"/>
      <c r="Z26" s="26"/>
      <c r="AA26" s="210"/>
      <c r="AB26" s="211"/>
      <c r="AC26" s="72"/>
      <c r="AD26" s="44"/>
      <c r="AE26" s="200"/>
      <c r="AF26" s="201"/>
      <c r="AG26" s="201"/>
      <c r="AH26" s="202"/>
      <c r="AJ26" s="56"/>
      <c r="AK26" s="55"/>
      <c r="AL26" s="129"/>
      <c r="AM26" s="53"/>
      <c r="AN26" s="53"/>
      <c r="AO26" s="53"/>
      <c r="AP26" s="54"/>
      <c r="AQ26" s="53"/>
      <c r="AR26" s="53"/>
      <c r="AS26" s="53"/>
      <c r="AT26" s="52"/>
    </row>
    <row r="27" spans="1:51" ht="15" customHeight="1" thickBot="1" x14ac:dyDescent="0.3">
      <c r="A27" s="128"/>
      <c r="B27" s="212"/>
      <c r="C27" s="213"/>
      <c r="D27" s="127"/>
      <c r="E27" s="117"/>
      <c r="F27" s="116"/>
      <c r="G27" s="115"/>
      <c r="H27" s="115"/>
      <c r="I27" s="114"/>
      <c r="J27" s="46"/>
      <c r="K27" s="56"/>
      <c r="L27" s="55"/>
      <c r="M27" s="53"/>
      <c r="N27" s="53"/>
      <c r="O27" s="53"/>
      <c r="P27" s="53"/>
      <c r="Q27" s="54"/>
      <c r="R27" s="53"/>
      <c r="S27" s="53"/>
      <c r="T27" s="53"/>
      <c r="U27" s="52"/>
      <c r="X27" s="3"/>
      <c r="Y27" s="3"/>
      <c r="Z27" s="26"/>
      <c r="AA27" s="212"/>
      <c r="AB27" s="213"/>
      <c r="AC27" s="126"/>
      <c r="AD27" s="117"/>
      <c r="AE27" s="203"/>
      <c r="AF27" s="204"/>
      <c r="AG27" s="204"/>
      <c r="AH27" s="205"/>
      <c r="AJ27" s="56"/>
      <c r="AK27" s="55"/>
      <c r="AL27" s="53"/>
      <c r="AM27" s="53"/>
      <c r="AN27" s="53"/>
      <c r="AO27" s="53"/>
      <c r="AP27" s="54"/>
      <c r="AQ27" s="53"/>
      <c r="AR27" s="53"/>
      <c r="AS27" s="53"/>
      <c r="AT27" s="52"/>
    </row>
    <row r="28" spans="1:51" ht="4.5" customHeight="1" thickBot="1" x14ac:dyDescent="0.3">
      <c r="A28" s="20"/>
      <c r="B28" s="113"/>
      <c r="C28" s="18"/>
      <c r="D28" s="18"/>
      <c r="E28" s="109"/>
      <c r="F28" s="109"/>
      <c r="G28" s="109"/>
      <c r="H28" s="108"/>
      <c r="I28" s="110"/>
      <c r="J28" s="112"/>
      <c r="K28" s="106"/>
      <c r="L28" s="106"/>
      <c r="M28" s="106"/>
      <c r="N28" s="186" t="s">
        <v>47</v>
      </c>
      <c r="O28" s="186" t="s">
        <v>46</v>
      </c>
      <c r="P28" s="186" t="s">
        <v>45</v>
      </c>
      <c r="Q28" s="186" t="s">
        <v>44</v>
      </c>
      <c r="R28" s="186" t="s">
        <v>43</v>
      </c>
      <c r="S28" s="186" t="s">
        <v>42</v>
      </c>
      <c r="T28" s="186" t="s">
        <v>41</v>
      </c>
      <c r="U28" s="186" t="s">
        <v>40</v>
      </c>
      <c r="V28" s="110"/>
      <c r="W28" s="110"/>
      <c r="X28" s="110"/>
      <c r="Y28" s="110"/>
      <c r="Z28" s="125"/>
      <c r="AA28" s="103"/>
      <c r="AB28" s="18"/>
      <c r="AC28" s="18"/>
      <c r="AD28" s="109"/>
      <c r="AE28" s="109"/>
      <c r="AF28" s="109"/>
      <c r="AG28" s="108"/>
      <c r="AH28" s="110"/>
      <c r="AI28" s="124"/>
      <c r="AJ28" s="106"/>
      <c r="AK28" s="106"/>
      <c r="AL28" s="106"/>
      <c r="AM28" s="186" t="s">
        <v>47</v>
      </c>
      <c r="AN28" s="186" t="s">
        <v>46</v>
      </c>
      <c r="AO28" s="186" t="s">
        <v>45</v>
      </c>
      <c r="AP28" s="186" t="s">
        <v>44</v>
      </c>
      <c r="AQ28" s="186" t="s">
        <v>43</v>
      </c>
      <c r="AR28" s="186" t="s">
        <v>42</v>
      </c>
      <c r="AS28" s="186" t="s">
        <v>41</v>
      </c>
      <c r="AT28" s="186" t="s">
        <v>40</v>
      </c>
      <c r="AV28" s="2"/>
      <c r="AW28" s="2"/>
      <c r="AY28" s="2"/>
    </row>
    <row r="29" spans="1:51" ht="13.5" customHeight="1" thickBot="1" x14ac:dyDescent="0.3">
      <c r="A29" s="20"/>
      <c r="B29" s="102">
        <f>5-Y33</f>
        <v>5</v>
      </c>
      <c r="C29" s="184" t="s">
        <v>70</v>
      </c>
      <c r="D29" s="184"/>
      <c r="E29" s="184"/>
      <c r="F29" s="184"/>
      <c r="G29" s="184"/>
      <c r="H29" s="184"/>
      <c r="I29" s="185"/>
      <c r="J29" s="123"/>
      <c r="K29" s="101" t="s">
        <v>37</v>
      </c>
      <c r="L29" s="101" t="s">
        <v>36</v>
      </c>
      <c r="M29" s="101" t="s">
        <v>35</v>
      </c>
      <c r="N29" s="186"/>
      <c r="O29" s="186"/>
      <c r="P29" s="186"/>
      <c r="Q29" s="186"/>
      <c r="R29" s="186"/>
      <c r="S29" s="186"/>
      <c r="T29" s="186"/>
      <c r="U29" s="186"/>
      <c r="Z29" s="103"/>
      <c r="AA29" s="102">
        <f>6-AX33</f>
        <v>6</v>
      </c>
      <c r="AB29" s="184" t="s">
        <v>69</v>
      </c>
      <c r="AC29" s="184"/>
      <c r="AD29" s="184"/>
      <c r="AE29" s="184"/>
      <c r="AF29" s="184"/>
      <c r="AG29" s="184"/>
      <c r="AH29" s="185"/>
      <c r="AJ29" s="101" t="s">
        <v>37</v>
      </c>
      <c r="AK29" s="101" t="s">
        <v>36</v>
      </c>
      <c r="AL29" s="101" t="s">
        <v>35</v>
      </c>
      <c r="AM29" s="186"/>
      <c r="AN29" s="186"/>
      <c r="AO29" s="186"/>
      <c r="AP29" s="186"/>
      <c r="AQ29" s="186"/>
      <c r="AR29" s="186"/>
      <c r="AS29" s="186"/>
      <c r="AT29" s="186"/>
      <c r="AW29" s="2"/>
    </row>
    <row r="30" spans="1:51" x14ac:dyDescent="0.25">
      <c r="A30" s="20"/>
      <c r="B30" s="92" t="s">
        <v>68</v>
      </c>
      <c r="C30" s="235" t="s">
        <v>67</v>
      </c>
      <c r="D30" s="235"/>
      <c r="E30" s="44"/>
      <c r="F30" s="44"/>
      <c r="G30" s="44"/>
      <c r="H30" s="90"/>
      <c r="I30" s="89"/>
      <c r="J30" s="46"/>
      <c r="K30" s="88" t="str">
        <f>IF(OR(I30="AA",I30="BA",I30="BB",I30="CB",I30="CC",I30="DC",I30="DD",I30="F",I30="I",I30="FA",I30="FF",I30="W",I30="T"),I30,IF(OR(H30="AA",H30="BA",H30="BB",H30="CB",H30="CC",H30="DC",H30="DD",H30="F",H30="I",H30="FA",H30="FF",H30="W",H30="T"),H30,IF(OR(G30="AA",G30="BA",G30="BB",G30="CB",G30="CC",G30="DC",G30="DD",G30="F",G30="I",G30="FA",G30="FF",G30="W",G30="T"),G30,IF(OR(F30="AA",F30="BA",F30="BB",F30="CB",F30="CC",F30="DC",F30="DD",F30="F",F30="FA",F30="FF",F30="I",F30="W",F30="T"),F30,IF(OR(E30="AA",E30="BA",E30="BB",E30="CB",E30="CC",E30="DC",E30="DD",E30="F",E30="FA",E30="FF",E30="I",E30="W",E30="T"),E30,"")))))</f>
        <v/>
      </c>
      <c r="L30" s="87">
        <f>IF(K30="AA",4,IF(K30="BA",3.5,IF(K30="BB",3,IF(K30="CB",2.5,IF(K30="CC",2,IF(K30="DC",1.5,IF(K30="DD",1,0)))))))</f>
        <v>0</v>
      </c>
      <c r="M30" s="86">
        <v>3</v>
      </c>
      <c r="N30" s="85">
        <f>IF(OR(K30="T",K30="W",K30="I", K30=""),0,1)</f>
        <v>0</v>
      </c>
      <c r="O30" s="84">
        <f>IF(OR(K30="AA",K30="BA",K30="BB",K30="CB",K30="CC",K30="DC",K30="DD",K30="T"),1,0)</f>
        <v>0</v>
      </c>
      <c r="P30" s="83">
        <f>N30*M30</f>
        <v>0</v>
      </c>
      <c r="Q30" s="82">
        <f>P30*L30</f>
        <v>0</v>
      </c>
      <c r="R30" s="81">
        <f>O30*M30</f>
        <v>0</v>
      </c>
      <c r="S30" s="80">
        <f>COUNTIF(E30:I30,"AA")+COUNTIF(E30:I30,"BA")+COUNTIF(E30:I30,"BB")+COUNTIF(E30:I30,"CB")+COUNTIF(E30:I30,"CC")+COUNTIF(E30:I30,"DC")+COUNTIF(E30:I30,"DD")+COUNTIF(E30:I30,"F")+COUNTIF(E30:I30,"I")+COUNTIF(E30:I30,"W")+COUNTIF(E30:I30,"T")+COUNTIF(E30:I30,"FF")+COUNTIF(E30:I30,"FA")</f>
        <v>0</v>
      </c>
      <c r="T30" s="79">
        <f>IF(S30&gt;0,S30-1,0)</f>
        <v>0</v>
      </c>
      <c r="U30" s="59">
        <f>(S30-T30)*M30</f>
        <v>0</v>
      </c>
      <c r="V30" s="100" t="s">
        <v>18</v>
      </c>
      <c r="W30" s="99">
        <f>SUM(Q30:Q34)</f>
        <v>0</v>
      </c>
      <c r="X30" s="98" t="s">
        <v>17</v>
      </c>
      <c r="Y30" s="97">
        <f>COUNTIF(K30:K34,"f")+COUNTIF(K30:K34,"fa")+COUNTIF(K30:K34,"ff")</f>
        <v>0</v>
      </c>
      <c r="Z30" s="18"/>
      <c r="AA30" s="92" t="s">
        <v>66</v>
      </c>
      <c r="AB30" s="236" t="s">
        <v>65</v>
      </c>
      <c r="AC30" s="236"/>
      <c r="AD30" s="44"/>
      <c r="AE30" s="91"/>
      <c r="AF30" s="91"/>
      <c r="AG30" s="90"/>
      <c r="AH30" s="89"/>
      <c r="AJ30" s="88" t="str">
        <f>IF(OR(AH30="AA",AH30="BA",AH30="BB",AH30="CB",AH30="CC",AH30="DC",AH30="DD",AH30="F",AH30="I",AH30="FA",AH30="FF",AH30="W",AH30="T"),AH30,IF(OR(AG30="AA",AG30="BA",AG30="BB",AG30="CB",AG30="CC",AG30="DC",AG30="DD",AG30="F",AG30="I",AG30="FA",AG30="FF",AG30="W",AG30="T"),AG30,IF(OR(AF30="AA",AF30="BA",AF30="BB",AF30="CB",AF30="CC",AF30="DC",AF30="DD",AF30="F",AF30="I",AF30="FA",AF30="FF",AF30="W",AF30="T"),AF30,IF(OR(AE30="AA",AE30="BA",AE30="BB",AE30="CB",AE30="CC",AE30="DC",AE30="DD",AE30="F",AE30="FA",AE30="FF",AE30="I",AE30="W",AE30="T"),AE30,IF(OR(AD30="AA",AD30="BA",AD30="BB",AD30="CB",AD30="CC",AD30="DC",AD30="DD",AD30="F",AD30="FA",AD30="FF",AD30="I",AD30="W",AD30="T"),AD30,"")))))</f>
        <v/>
      </c>
      <c r="AK30" s="87">
        <f t="shared" ref="AK30:AK35" si="36">IF(AJ30="AA",4,IF(AJ30="BA",3.5,IF(AJ30="BB",3,IF(AJ30="CB",2.5,IF(AJ30="CC",2,IF(AJ30="DC",1.5,IF(AJ30="DD",1,0)))))))</f>
        <v>0</v>
      </c>
      <c r="AL30" s="86">
        <v>3</v>
      </c>
      <c r="AM30" s="85">
        <f t="shared" ref="AM30:AM35" si="37">IF(OR(AJ30="T",AJ30="W",AJ30="I", AJ30=""),0,1)</f>
        <v>0</v>
      </c>
      <c r="AN30" s="84">
        <f t="shared" ref="AN30:AN35" si="38">IF(OR(AJ30="AA",AJ30="BA",AJ30="BB",AJ30="CB",AJ30="CC",AJ30="DC",AJ30="DD",AJ30="T"),1,0)</f>
        <v>0</v>
      </c>
      <c r="AO30" s="83">
        <f t="shared" ref="AO30:AO35" si="39">AM30*AL30</f>
        <v>0</v>
      </c>
      <c r="AP30" s="82">
        <f t="shared" ref="AP30:AP35" si="40">AO30*AK30</f>
        <v>0</v>
      </c>
      <c r="AQ30" s="81">
        <f t="shared" ref="AQ30:AQ35" si="41">AN30*AL30</f>
        <v>0</v>
      </c>
      <c r="AR30" s="80">
        <f>COUNTIF(AD30:AH30,"AA")+COUNTIF(AD30:AH30,"BA")+COUNTIF(AD30:AH30,"BB")+COUNTIF(AD30:AH30,"CB")+COUNTIF(AD30:AH30,"CC")+COUNTIF(AD30:AH30,"DC")+COUNTIF(AD30:AH30,"DD")+COUNTIF(AD30:AH30,"F")+COUNTIF(AD30:AH30,"I")+COUNTIF(AD30:AH30,"W")+COUNTIF(AD30:AH30,"T")+COUNTIF(AD30:AH30,"FF")+COUNTIF(AD30:AH30,"FA")</f>
        <v>0</v>
      </c>
      <c r="AS30" s="79">
        <f t="shared" ref="AS30:AS35" si="42">IF(AR30&gt;0,AR30-1,0)</f>
        <v>0</v>
      </c>
      <c r="AT30" s="59">
        <f t="shared" ref="AT30:AT35" si="43">(AR30-AS30)*AL30</f>
        <v>0</v>
      </c>
      <c r="AU30" s="100" t="s">
        <v>18</v>
      </c>
      <c r="AV30" s="99">
        <f>SUM(AP30:AP35)</f>
        <v>0</v>
      </c>
      <c r="AW30" s="98" t="s">
        <v>17</v>
      </c>
      <c r="AX30" s="97">
        <f>COUNTIF(AJ30:AJ35,"f")+COUNTIF(AJ30:AJ35,"fa")+COUNTIF(AJ30:AJ35,"ff")</f>
        <v>0</v>
      </c>
    </row>
    <row r="31" spans="1:51" x14ac:dyDescent="0.25">
      <c r="A31" s="20"/>
      <c r="B31" s="92" t="s">
        <v>64</v>
      </c>
      <c r="C31" s="235" t="s">
        <v>63</v>
      </c>
      <c r="D31" s="235"/>
      <c r="E31" s="44"/>
      <c r="F31" s="44"/>
      <c r="G31" s="44"/>
      <c r="H31" s="90"/>
      <c r="I31" s="89"/>
      <c r="J31" s="46"/>
      <c r="K31" s="88" t="str">
        <f>IF(OR(I31="AA",I31="BA",I31="BB",I31="CB",I31="CC",I31="DC",I31="DD",I31="F",I31="I",I31="FA",I31="FF",I31="W",I31="T"),I31,IF(OR(H31="AA",H31="BA",H31="BB",H31="CB",H31="CC",H31="DC",H31="DD",H31="F",H31="I",H31="FA",H31="FF",H31="W",H31="T"),H31,IF(OR(G31="AA",G31="BA",G31="BB",G31="CB",G31="CC",G31="DC",G31="DD",G31="F",G31="I",G31="FA",G31="FF",G31="W",G31="T"),G31,IF(OR(F31="AA",F31="BA",F31="BB",F31="CB",F31="CC",F31="DC",F31="DD",F31="F",F31="FA",F31="FF",F31="I",F31="W",F31="T"),F31,IF(OR(E31="AA",E31="BA",E31="BB",E31="CB",E31="CC",E31="DC",E31="DD",E31="F",E31="FA",E31="FF",E31="I",E31="W",E31="T"),E31,"")))))</f>
        <v/>
      </c>
      <c r="L31" s="87">
        <f>IF(K31="AA",4,IF(K31="BA",3.5,IF(K31="BB",3,IF(K31="CB",2.5,IF(K31="CC",2,IF(K31="DC",1.5,IF(K31="DD",1,0)))))))</f>
        <v>0</v>
      </c>
      <c r="M31" s="86">
        <v>3</v>
      </c>
      <c r="N31" s="85">
        <f>IF(OR(K31="T",K31="W",K31="I", K31=""),0,1)</f>
        <v>0</v>
      </c>
      <c r="O31" s="84">
        <f>IF(OR(K31="AA",K31="BA",K31="BB",K31="CB",K31="CC",K31="DC",K31="DD",K31="T"),1,0)</f>
        <v>0</v>
      </c>
      <c r="P31" s="83">
        <f>N31*M31</f>
        <v>0</v>
      </c>
      <c r="Q31" s="82">
        <f>P31*L31</f>
        <v>0</v>
      </c>
      <c r="R31" s="81">
        <f>O31*M31</f>
        <v>0</v>
      </c>
      <c r="S31" s="80">
        <f>COUNTIF(E31:I31,"AA")+COUNTIF(E31:I31,"BA")+COUNTIF(E31:I31,"BB")+COUNTIF(E31:I31,"CB")+COUNTIF(E31:I31,"CC")+COUNTIF(E31:I31,"DC")+COUNTIF(E31:I31,"DD")+COUNTIF(E31:I31,"F")+COUNTIF(E31:I31,"I")+COUNTIF(E31:I31,"W")+COUNTIF(E31:I31,"T")+COUNTIF(E31:I31,"FF")+COUNTIF(E31:I31,"FA")</f>
        <v>0</v>
      </c>
      <c r="T31" s="79">
        <f>IF(S31&gt;0,S31-1,0)</f>
        <v>0</v>
      </c>
      <c r="U31" s="59">
        <f>(S31-T31)*M31</f>
        <v>0</v>
      </c>
      <c r="V31" s="96" t="s">
        <v>16</v>
      </c>
      <c r="W31" s="95">
        <f>SUM(P30:P34)</f>
        <v>0</v>
      </c>
      <c r="X31" s="94" t="s">
        <v>15</v>
      </c>
      <c r="Y31" s="93">
        <f>COUNTIF(K30:K34,"W")</f>
        <v>0</v>
      </c>
      <c r="Z31" s="18"/>
      <c r="AA31" s="92" t="s">
        <v>62</v>
      </c>
      <c r="AB31" s="235" t="s">
        <v>61</v>
      </c>
      <c r="AC31" s="235"/>
      <c r="AD31" s="44"/>
      <c r="AE31" s="91"/>
      <c r="AF31" s="91"/>
      <c r="AG31" s="44"/>
      <c r="AH31" s="122"/>
      <c r="AJ31" s="88" t="str">
        <f>IF(OR(AH31="AA",AH31="BA",AH31="BB",AH31="CB",AH31="CC",AH31="DC",AH31="DD",AH31="F",AH31="I",AH31="FA",AH31="FF",AH31="W",AH31="T"),AH31,IF(OR(AG31="AA",AG31="BA",AG31="BB",AG31="CB",AG31="CC",AG31="DC",AG31="DD",AG31="F",AG31="I",AG31="FA",AG31="FF",AG31="W",AG31="T"),AG31,IF(OR(AF31="AA",AF31="BA",AF31="BB",AF31="CB",AF31="CC",AF31="DC",AF31="DD",AF31="F",AF31="I",AF31="FA",AF31="FF",AF31="W",AF31="T"),AF31,IF(OR(AE31="AA",AE31="BA",AE31="BB",AE31="CB",AE31="CC",AE31="DC",AE31="DD",AE31="F",AE31="FA",AE31="FF",AE31="I",AE31="W",AE31="T"),AE31,IF(OR(AD31="AA",AD31="BA",AD31="BB",AD31="CB",AD31="CC",AD31="DC",AD31="DD",AD31="F",AD31="FA",AD31="FF",AD31="I",AD31="W",AD31="T"),AD31,"")))))</f>
        <v/>
      </c>
      <c r="AK31" s="87">
        <f t="shared" si="36"/>
        <v>0</v>
      </c>
      <c r="AL31" s="86">
        <v>3</v>
      </c>
      <c r="AM31" s="85">
        <f t="shared" si="37"/>
        <v>0</v>
      </c>
      <c r="AN31" s="84">
        <f t="shared" si="38"/>
        <v>0</v>
      </c>
      <c r="AO31" s="83">
        <f t="shared" si="39"/>
        <v>0</v>
      </c>
      <c r="AP31" s="82">
        <f t="shared" si="40"/>
        <v>0</v>
      </c>
      <c r="AQ31" s="81">
        <f t="shared" si="41"/>
        <v>0</v>
      </c>
      <c r="AR31" s="80">
        <f>COUNTIF(AD31:AH31,"AA")+COUNTIF(AD31:AH31,"BA")+COUNTIF(AD31:AH31,"BB")+COUNTIF(AD31:AH31,"CB")+COUNTIF(AD31:AH31,"CC")+COUNTIF(AD31:AH31,"DC")+COUNTIF(AD31:AH31,"DD")+COUNTIF(AD31:AH31,"F")+COUNTIF(AD31:AH31,"I")+COUNTIF(AD31:AH31,"W")+COUNTIF(AD31:AH31,"T")+COUNTIF(AD31:AH31,"FF")+COUNTIF(AD31:AH31,"FA")</f>
        <v>0</v>
      </c>
      <c r="AS31" s="79">
        <f t="shared" si="42"/>
        <v>0</v>
      </c>
      <c r="AT31" s="59">
        <f t="shared" si="43"/>
        <v>0</v>
      </c>
      <c r="AU31" s="96" t="s">
        <v>16</v>
      </c>
      <c r="AV31" s="95">
        <f>SUM(AO30:AO35)</f>
        <v>0</v>
      </c>
      <c r="AW31" s="94" t="s">
        <v>15</v>
      </c>
      <c r="AX31" s="93">
        <f>COUNTIF(AJ30:AJ35,"W")</f>
        <v>0</v>
      </c>
    </row>
    <row r="32" spans="1:51" ht="15.75" thickBot="1" x14ac:dyDescent="0.3">
      <c r="A32" s="20"/>
      <c r="B32" s="92" t="s">
        <v>60</v>
      </c>
      <c r="C32" s="231" t="s">
        <v>59</v>
      </c>
      <c r="D32" s="232"/>
      <c r="E32" s="44"/>
      <c r="F32" s="44"/>
      <c r="G32" s="44"/>
      <c r="H32" s="90"/>
      <c r="I32" s="89"/>
      <c r="J32" s="46"/>
      <c r="K32" s="88" t="str">
        <f>IF(OR(I32="AA",I32="BA",I32="BB",I32="CB",I32="CC",I32="DC",I32="DD",I32="F",I32="I",I32="FA",I32="FF",I32="W",I32="T"),I32,IF(OR(H32="AA",H32="BA",H32="BB",H32="CB",H32="CC",H32="DC",H32="DD",H32="F",H32="I",H32="FA",H32="FF",H32="W",H32="T"),H32,IF(OR(G32="AA",G32="BA",G32="BB",G32="CB",G32="CC",G32="DC",G32="DD",G32="F",G32="I",G32="FA",G32="FF",G32="W",G32="T"),G32,IF(OR(F32="AA",F32="BA",F32="BB",F32="CB",F32="CC",F32="DC",F32="DD",F32="F",F32="FA",F32="FF",F32="I",F32="W",F32="T"),F32,IF(OR(E32="AA",E32="BA",E32="BB",E32="CB",E32="CC",E32="DC",E32="DD",E32="F",E32="FA",E32="FF",E32="I",E32="W",E32="T"),E32,"")))))</f>
        <v/>
      </c>
      <c r="L32" s="87">
        <f>IF(K32="AA",4,IF(K32="BA",3.5,IF(K32="BB",3,IF(K32="CB",2.5,IF(K32="CC",2,IF(K32="DC",1.5,IF(K32="DD",1,0)))))))</f>
        <v>0</v>
      </c>
      <c r="M32" s="86">
        <v>3</v>
      </c>
      <c r="N32" s="85">
        <f>IF(OR(K32="T",K32="W",K32="I", K32=""),0,1)</f>
        <v>0</v>
      </c>
      <c r="O32" s="84">
        <f>IF(OR(K32="AA",K32="BA",K32="BB",K32="CB",K32="CC",K32="DC",K32="DD",K32="T"),1,0)</f>
        <v>0</v>
      </c>
      <c r="P32" s="83">
        <f>N32*M32</f>
        <v>0</v>
      </c>
      <c r="Q32" s="82">
        <f>P32*L32</f>
        <v>0</v>
      </c>
      <c r="R32" s="81">
        <f>O32*M32</f>
        <v>0</v>
      </c>
      <c r="S32" s="80">
        <f>COUNTIF(E32:I32,"AA")+COUNTIF(E32:I32,"BA")+COUNTIF(E32:I32,"BB")+COUNTIF(E32:I32,"CB")+COUNTIF(E32:I32,"CC")+COUNTIF(E32:I32,"DC")+COUNTIF(E32:I32,"DD")+COUNTIF(E32:I32,"F")+COUNTIF(E32:I32,"I")+COUNTIF(E32:I32,"W")+COUNTIF(E32:I32,"T")+COUNTIF(E32:I32,"FF")+COUNTIF(E32:I32,"FA")</f>
        <v>0</v>
      </c>
      <c r="T32" s="79">
        <f>IF(S32&gt;0,S32-1,0)</f>
        <v>0</v>
      </c>
      <c r="U32" s="59">
        <f>(S32-T32)*M32</f>
        <v>0</v>
      </c>
      <c r="V32" s="78" t="s">
        <v>14</v>
      </c>
      <c r="W32" s="77">
        <f>SUM(R30:R34)</f>
        <v>0</v>
      </c>
      <c r="X32" s="76" t="s">
        <v>13</v>
      </c>
      <c r="Y32" s="75">
        <f>SUM(T30:T34)</f>
        <v>0</v>
      </c>
      <c r="Z32" s="18"/>
      <c r="AA32" s="92" t="s">
        <v>58</v>
      </c>
      <c r="AB32" s="235" t="s">
        <v>57</v>
      </c>
      <c r="AC32" s="235"/>
      <c r="AD32" s="44"/>
      <c r="AE32" s="91"/>
      <c r="AF32" s="91"/>
      <c r="AG32" s="90"/>
      <c r="AH32" s="89"/>
      <c r="AJ32" s="88" t="str">
        <f>IF(OR(AH32="AA",AH32="BA",AH32="BB",AH32="CB",AH32="CC",AH32="DC",AH32="DD",AH32="F",AH32="I",AH32="FA",AH32="FF",AH32="W",AH32="T"),AH32,IF(OR(AG32="AA",AG32="BA",AG32="BB",AG32="CB",AG32="CC",AG32="DC",AG32="DD",AG32="F",AG32="I",AG32="FA",AG32="FF",AG32="W",AG32="T"),AG32,IF(OR(AF32="AA",AF32="BA",AF32="BB",AF32="CB",AF32="CC",AF32="DC",AF32="DD",AF32="F",AF32="I",AF32="FA",AF32="FF",AF32="W",AF32="T"),AF32,IF(OR(AE32="AA",AE32="BA",AE32="BB",AE32="CB",AE32="CC",AE32="DC",AE32="DD",AE32="F",AE32="FA",AE32="FF",AE32="I",AE32="W",AE32="T"),AE32,IF(OR(AD32="AA",AD32="BA",AD32="BB",AD32="CB",AD32="CC",AD32="DC",AD32="DD",AD32="F",AD32="FA",AD32="FF",AD32="I",AD32="W",AD32="T"),AD32,"")))))</f>
        <v/>
      </c>
      <c r="AK32" s="87">
        <f t="shared" si="36"/>
        <v>0</v>
      </c>
      <c r="AL32" s="86">
        <v>3</v>
      </c>
      <c r="AM32" s="85">
        <f t="shared" si="37"/>
        <v>0</v>
      </c>
      <c r="AN32" s="84">
        <f t="shared" si="38"/>
        <v>0</v>
      </c>
      <c r="AO32" s="83">
        <f t="shared" si="39"/>
        <v>0</v>
      </c>
      <c r="AP32" s="82">
        <f t="shared" si="40"/>
        <v>0</v>
      </c>
      <c r="AQ32" s="81">
        <f t="shared" si="41"/>
        <v>0</v>
      </c>
      <c r="AR32" s="80">
        <f>COUNTIF(AD32:AH32,"AA")+COUNTIF(AD32:AH32,"BA")+COUNTIF(AD32:AH32,"BB")+COUNTIF(AD32:AH32,"CB")+COUNTIF(AD32:AH32,"CC")+COUNTIF(AD32:AH32,"DC")+COUNTIF(AD32:AH32,"DD")+COUNTIF(AD32:AH32,"F")+COUNTIF(AD32:AH32,"I")+COUNTIF(AD32:AH32,"W")+COUNTIF(AD32:AH32,"T")+COUNTIF(AD32:AH32,"FF")+COUNTIF(AD32:AH32,"FA")</f>
        <v>0</v>
      </c>
      <c r="AS32" s="79">
        <f t="shared" si="42"/>
        <v>0</v>
      </c>
      <c r="AT32" s="59">
        <f t="shared" si="43"/>
        <v>0</v>
      </c>
      <c r="AU32" s="78" t="s">
        <v>14</v>
      </c>
      <c r="AV32" s="77">
        <f>SUM(AQ30:AQ37)</f>
        <v>0</v>
      </c>
      <c r="AW32" s="76" t="s">
        <v>13</v>
      </c>
      <c r="AX32" s="75">
        <f>SUM(AS30:AS35)</f>
        <v>0</v>
      </c>
    </row>
    <row r="33" spans="1:50" x14ac:dyDescent="0.25">
      <c r="A33" s="20"/>
      <c r="B33" s="92" t="s">
        <v>56</v>
      </c>
      <c r="C33" s="235" t="s">
        <v>55</v>
      </c>
      <c r="D33" s="235"/>
      <c r="E33" s="44"/>
      <c r="F33" s="44"/>
      <c r="G33" s="44"/>
      <c r="H33" s="90"/>
      <c r="I33" s="89"/>
      <c r="J33" s="46"/>
      <c r="K33" s="88" t="str">
        <f>IF(OR(I33="AA",I33="BA",I33="BB",I33="CB",I33="CC",I33="DC",I33="DD",I33="F",I33="I",I33="FA",I33="FF",I33="W",I33="T"),I33,IF(OR(H33="AA",H33="BA",H33="BB",H33="CB",H33="CC",H33="DC",H33="DD",H33="F",H33="I",H33="FA",H33="FF",H33="W",H33="T"),H33,IF(OR(G33="AA",G33="BA",G33="BB",G33="CB",G33="CC",G33="DC",G33="DD",G33="F",G33="I",G33="FA",G33="FF",G33="W",G33="T"),G33,IF(OR(F33="AA",F33="BA",F33="BB",F33="CB",F33="CC",F33="DC",F33="DD",F33="F",F33="FA",F33="FF",F33="I",F33="W",F33="T"),F33,IF(OR(E33="AA",E33="BA",E33="BB",E33="CB",E33="CC",E33="DC",E33="DD",E33="F",E33="FA",E33="FF",E33="I",E33="W",E33="T"),E33,"")))))</f>
        <v/>
      </c>
      <c r="L33" s="87">
        <f>IF(K33="AA",4,IF(K33="BA",3.5,IF(K33="BB",3,IF(K33="CB",2.5,IF(K33="CC",2,IF(K33="DC",1.5,IF(K33="DD",1,0)))))))</f>
        <v>0</v>
      </c>
      <c r="M33" s="86">
        <v>3</v>
      </c>
      <c r="N33" s="85">
        <f>IF(OR(K33="T",K33="W",K33="I", K33=""),0,1)</f>
        <v>0</v>
      </c>
      <c r="O33" s="84">
        <f>IF(OR(K33="AA",K33="BA",K33="BB",K33="CB",K33="CC",K33="DC",K33="DD",K33="T"),1,0)</f>
        <v>0</v>
      </c>
      <c r="P33" s="83">
        <f>N33*M33</f>
        <v>0</v>
      </c>
      <c r="Q33" s="82">
        <f>P33*L33</f>
        <v>0</v>
      </c>
      <c r="R33" s="81">
        <f>O33*M33</f>
        <v>0</v>
      </c>
      <c r="S33" s="80">
        <f>COUNTIF(E33:I33,"AA")+COUNTIF(E33:I33,"BA")+COUNTIF(E33:I33,"BB")+COUNTIF(E33:I33,"CB")+COUNTIF(E33:I33,"CC")+COUNTIF(E33:I33,"DC")+COUNTIF(E33:I33,"DD")+COUNTIF(E33:I33,"F")+COUNTIF(E33:I33,"I")+COUNTIF(E33:I33,"W")+COUNTIF(E33:I33,"T")+COUNTIF(E33:I33,"FF")+COUNTIF(E33:I33,"FA")</f>
        <v>0</v>
      </c>
      <c r="T33" s="79">
        <f>IF(S33&gt;0,S33-1,0)</f>
        <v>0</v>
      </c>
      <c r="U33" s="59">
        <f>(S33-T33)*M33</f>
        <v>0</v>
      </c>
      <c r="X33" s="76" t="s">
        <v>10</v>
      </c>
      <c r="Y33" s="75">
        <f>SUM(O30:O34)</f>
        <v>0</v>
      </c>
      <c r="Z33" s="18"/>
      <c r="AA33" s="92" t="s">
        <v>54</v>
      </c>
      <c r="AB33" s="235" t="s">
        <v>53</v>
      </c>
      <c r="AC33" s="235"/>
      <c r="AD33" s="44"/>
      <c r="AE33" s="91"/>
      <c r="AF33" s="91"/>
      <c r="AG33" s="90"/>
      <c r="AH33" s="89"/>
      <c r="AJ33" s="88" t="str">
        <f>IF(OR(AH33="AA",AH33="BA",AH33="BB",AH33="CB",AH33="CC",AH33="DC",AH33="DD",AH33="F",AH33="I",AH33="FA",AH33="FF",AH33="W",AH33="T"),AH33,IF(OR(AG33="AA",AG33="BA",AG33="BB",AG33="CB",AG33="CC",AG33="DC",AG33="DD",AG33="F",AG33="I",AG33="FA",AG33="FF",AG33="W",AG33="T"),AG33,IF(OR(AF33="AA",AF33="BA",AF33="BB",AF33="CB",AF33="CC",AF33="DC",AF33="DD",AF33="F",AF33="I",AF33="FA",AF33="FF",AF33="W",AF33="T"),AF33,IF(OR(AE33="AA",AE33="BA",AE33="BB",AE33="CB",AE33="CC",AE33="DC",AE33="DD",AE33="F",AE33="FA",AE33="FF",AE33="I",AE33="W",AE33="T"),AE33,IF(OR(AD33="AA",AD33="BA",AD33="BB",AD33="CB",AD33="CC",AD33="DC",AD33="DD",AD33="F",AD33="FA",AD33="FF",AD33="I",AD33="W",AD33="T"),AD33,"")))))</f>
        <v/>
      </c>
      <c r="AK33" s="87">
        <f t="shared" si="36"/>
        <v>0</v>
      </c>
      <c r="AL33" s="86">
        <v>3</v>
      </c>
      <c r="AM33" s="85">
        <f t="shared" si="37"/>
        <v>0</v>
      </c>
      <c r="AN33" s="84">
        <f t="shared" si="38"/>
        <v>0</v>
      </c>
      <c r="AO33" s="83">
        <f t="shared" si="39"/>
        <v>0</v>
      </c>
      <c r="AP33" s="82">
        <f t="shared" si="40"/>
        <v>0</v>
      </c>
      <c r="AQ33" s="81">
        <f t="shared" si="41"/>
        <v>0</v>
      </c>
      <c r="AR33" s="80">
        <f>COUNTIF(AD33:AH33,"AA")+COUNTIF(AD33:AH33,"BA")+COUNTIF(AD33:AH33,"BB")+COUNTIF(AD33:AH33,"CB")+COUNTIF(AD33:AH33,"CC")+COUNTIF(AD33:AH33,"DC")+COUNTIF(AD33:AH33,"DD")+COUNTIF(AD33:AH33,"F")+COUNTIF(AD33:AH33,"I")+COUNTIF(AD33:AH33,"W")+COUNTIF(AD33:AH33,"T")+COUNTIF(AD33:AH33,"FF")+COUNTIF(AD33:AH33,"FA")</f>
        <v>0</v>
      </c>
      <c r="AS33" s="79">
        <f t="shared" si="42"/>
        <v>0</v>
      </c>
      <c r="AT33" s="59">
        <f t="shared" si="43"/>
        <v>0</v>
      </c>
      <c r="AW33" s="76" t="s">
        <v>10</v>
      </c>
      <c r="AX33" s="75">
        <f>SUM(AN30:AN35)</f>
        <v>0</v>
      </c>
    </row>
    <row r="34" spans="1:50" ht="15" customHeight="1" x14ac:dyDescent="0.25">
      <c r="A34" s="20"/>
      <c r="B34" s="92" t="s">
        <v>52</v>
      </c>
      <c r="C34" s="235" t="s">
        <v>51</v>
      </c>
      <c r="D34" s="235"/>
      <c r="E34" s="44"/>
      <c r="F34" s="44"/>
      <c r="G34" s="44"/>
      <c r="H34" s="90"/>
      <c r="I34" s="89"/>
      <c r="J34" s="46"/>
      <c r="K34" s="88" t="str">
        <f>IF(OR(I34="AA",I34="BA",I34="BB",I34="CB",I34="CC",I34="DC",I34="DD",I34="F",I34="I",I34="FA",I34="FF",I34="W",I34="T"),I34,IF(OR(H34="AA",H34="BA",H34="BB",H34="CB",H34="CC",H34="DC",H34="DD",H34="F",H34="I",H34="FA",H34="FF",H34="W",H34="T"),H34,IF(OR(G34="AA",G34="BA",G34="BB",G34="CB",G34="CC",G34="DC",G34="DD",G34="F",G34="I",G34="FA",G34="FF",G34="W",G34="T"),G34,IF(OR(F34="AA",F34="BA",F34="BB",F34="CB",F34="CC",F34="DC",F34="DD",F34="F",F34="FA",F34="FF",F34="I",F34="W",F34="T"),F34,IF(OR(E34="AA",E34="BA",E34="BB",E34="CB",E34="CC",E34="DC",E34="DD",E34="F",E34="FA",E34="FF",E34="I",E34="W",E34="T"),E34,"")))))</f>
        <v/>
      </c>
      <c r="L34" s="87">
        <f>IF(K34="AA",4,IF(K34="BA",3.5,IF(K34="BB",3,IF(K34="CB",2.5,IF(K34="CC",2,IF(K34="DC",1.5,IF(K34="DD",1,0)))))))</f>
        <v>0</v>
      </c>
      <c r="M34" s="86">
        <v>3</v>
      </c>
      <c r="N34" s="85">
        <f>IF(OR(K34="T",K34="W",K34="I", K34=""),0,1)</f>
        <v>0</v>
      </c>
      <c r="O34" s="84">
        <f>IF(OR(K34="AA",K34="BA",K34="BB",K34="CB",K34="CC",K34="DC",K34="DD",K34="T"),1,0)</f>
        <v>0</v>
      </c>
      <c r="P34" s="83">
        <f>N34*M34</f>
        <v>0</v>
      </c>
      <c r="Q34" s="82">
        <f>P34*L34</f>
        <v>0</v>
      </c>
      <c r="R34" s="81">
        <f>O34*M34</f>
        <v>0</v>
      </c>
      <c r="S34" s="80">
        <f>COUNTIF(E34:I34,"AA")+COUNTIF(E34:I34,"BA")+COUNTIF(E34:I34,"BB")+COUNTIF(E34:I34,"CB")+COUNTIF(E34:I34,"CC")+COUNTIF(E34:I34,"DC")+COUNTIF(E34:I34,"DD")+COUNTIF(E34:I34,"F")+COUNTIF(E34:I34,"I")+COUNTIF(E34:I34,"W")+COUNTIF(E34:I34,"T")+COUNTIF(E34:I34,"FF")+COUNTIF(E34:I34,"FA")</f>
        <v>0</v>
      </c>
      <c r="T34" s="79">
        <f>IF(S34&gt;0,S34-1,0)</f>
        <v>0</v>
      </c>
      <c r="U34" s="59">
        <f>(S34-T34)*M34</f>
        <v>0</v>
      </c>
      <c r="X34" s="74" t="s">
        <v>7</v>
      </c>
      <c r="Y34" s="73">
        <f>SUM(S30:S34)</f>
        <v>0</v>
      </c>
      <c r="Z34" s="18"/>
      <c r="AA34" s="92" t="s">
        <v>50</v>
      </c>
      <c r="AB34" s="235" t="s">
        <v>49</v>
      </c>
      <c r="AC34" s="235"/>
      <c r="AD34" s="44"/>
      <c r="AE34" s="91"/>
      <c r="AF34" s="91"/>
      <c r="AG34" s="90"/>
      <c r="AH34" s="89"/>
      <c r="AJ34" s="88" t="str">
        <f>IF(OR(AH34="AA",AH34="BA",AH34="BB",AH34="CB",AH34="CC",AH34="DC",AH34="DD",AH34="F",AH34="I",AH34="FA",AH34="FF",AH34="W",AH34="T"),AH34,IF(OR(AG34="AA",AG34="BA",AG34="BB",AG34="CB",AG34="CC",AG34="DC",AG34="DD",AG34="F",AG34="I",AG34="FA",AG34="FF",AG34="W",AG34="T"),AG34,IF(OR(AF34="AA",AF34="BA",AF34="BB",AF34="CB",AF34="CC",AF34="DC",AF34="DD",AF34="F",AF34="I",AF34="FA",AF34="FF",AF34="W",AF34="T"),AF34,IF(OR(AE34="AA",AE34="BA",AE34="BB",AE34="CB",AE34="CC",AE34="DC",AE34="DD",AE34="F",AE34="FA",AE34="FF",AE34="I",AE34="W",AE34="T"),AE34,IF(OR(AD34="AA",AD34="BA",AD34="BB",AD34="CB",AD34="CC",AD34="DC",AD34="DD",AD34="F",AD34="FA",AD34="FF",AD34="I",AD34="W",AD34="T"),AD34,"")))))</f>
        <v/>
      </c>
      <c r="AK34" s="87">
        <f t="shared" si="36"/>
        <v>0</v>
      </c>
      <c r="AL34" s="86">
        <v>3</v>
      </c>
      <c r="AM34" s="85">
        <f t="shared" si="37"/>
        <v>0</v>
      </c>
      <c r="AN34" s="84">
        <f t="shared" si="38"/>
        <v>0</v>
      </c>
      <c r="AO34" s="83">
        <f t="shared" si="39"/>
        <v>0</v>
      </c>
      <c r="AP34" s="82">
        <f t="shared" si="40"/>
        <v>0</v>
      </c>
      <c r="AQ34" s="81">
        <f t="shared" si="41"/>
        <v>0</v>
      </c>
      <c r="AR34" s="80">
        <f>COUNTIF(AD34:AH34,"AA")+COUNTIF(AD34:AH34,"BA")+COUNTIF(AD34:AH34,"BB")+COUNTIF(AD34:AH34,"CB")+COUNTIF(AD34:AH34,"CC")+COUNTIF(AD34:AH34,"DC")+COUNTIF(AD34:AH34,"DD")+COUNTIF(AD34:AH34,"F")+COUNTIF(AD34:AH34,"I")+COUNTIF(AD34:AH34,"W")+COUNTIF(AD34:AH34,"T")+COUNTIF(AD34:AH34,"FF")+COUNTIF(AD34:AH34,"FA")</f>
        <v>0</v>
      </c>
      <c r="AS34" s="79">
        <f t="shared" si="42"/>
        <v>0</v>
      </c>
      <c r="AT34" s="59">
        <f t="shared" si="43"/>
        <v>0</v>
      </c>
      <c r="AW34" s="74" t="s">
        <v>7</v>
      </c>
      <c r="AX34" s="73">
        <f>SUM(AR30:AR35)</f>
        <v>0</v>
      </c>
    </row>
    <row r="35" spans="1:50" ht="15" customHeight="1" thickBot="1" x14ac:dyDescent="0.3">
      <c r="A35" s="20"/>
      <c r="B35" s="214"/>
      <c r="C35" s="215"/>
      <c r="D35" s="215"/>
      <c r="E35" s="215"/>
      <c r="F35" s="215"/>
      <c r="G35" s="215"/>
      <c r="H35" s="215"/>
      <c r="I35" s="216"/>
      <c r="J35" s="46"/>
      <c r="X35" s="71" t="s">
        <v>4</v>
      </c>
      <c r="Y35" s="70">
        <f>COUNTIF(K30:K34,"I")</f>
        <v>0</v>
      </c>
      <c r="Z35" s="18"/>
      <c r="AA35" s="193" t="s">
        <v>48</v>
      </c>
      <c r="AB35" s="194"/>
      <c r="AC35" s="91"/>
      <c r="AD35" s="44"/>
      <c r="AE35" s="120"/>
      <c r="AF35" s="18"/>
      <c r="AG35" s="18"/>
      <c r="AH35" s="26"/>
      <c r="AJ35" s="69" t="str">
        <f>IF(OR(AD37="AA",AD37="BA",AD37="BB",AD37="CB",AD37="CC",AD37="DC",AD37="DD",AD37="F",AD37="FA", AD37="FF",AD37="I",AD37="W",AD37="T"),AD37,IF(OR(AD36="AA",AD36="BA",AD36="BB",AD36="CB",AD36="CC",AD36="DC",AD36="DD",AD36="F",AD36="I",AD36="W",AD36="T",AD36="FA",AD36="FF"),AD36,IF(OR(AD35="AA",AD35="BA",AD35="BB",AD35="CB",AD35="CC",AD35="DC",AD35="DD",AD35="F",AD35="I",AD35="W",AD35="T",AD35="FA",AD35="FF"),AD35,"")))</f>
        <v/>
      </c>
      <c r="AK35" s="68">
        <f t="shared" si="36"/>
        <v>0</v>
      </c>
      <c r="AL35" s="67">
        <v>3</v>
      </c>
      <c r="AM35" s="66">
        <f t="shared" si="37"/>
        <v>0</v>
      </c>
      <c r="AN35" s="65">
        <f t="shared" si="38"/>
        <v>0</v>
      </c>
      <c r="AO35" s="64">
        <f t="shared" si="39"/>
        <v>0</v>
      </c>
      <c r="AP35" s="63">
        <f t="shared" si="40"/>
        <v>0</v>
      </c>
      <c r="AQ35" s="62">
        <f t="shared" si="41"/>
        <v>0</v>
      </c>
      <c r="AR35" s="61">
        <f>COUNTIF(AD35:AD37,"AA")+COUNTIF(AD35:AD37,"BA")+COUNTIF(AD35:AD37,"BB")+COUNTIF(AD35:AD37,"CB")+COUNTIF(AD35:AD37,"CC")+COUNTIF(AD35:AD37,"DC")+COUNTIF(AD35:AD37,"DD")+COUNTIF(AD35:AD37,"F")+COUNTIF(AD35:AD37,"I")+COUNTIF(AD35:AD37,"W")+COUNTIF(AD35:AD37,"T")+COUNTIF(AD35:AD37,"FF")+COUNTIF(AD35:AD37,"FA")</f>
        <v>0</v>
      </c>
      <c r="AS35" s="60">
        <f t="shared" si="42"/>
        <v>0</v>
      </c>
      <c r="AT35" s="59">
        <f t="shared" si="43"/>
        <v>0</v>
      </c>
      <c r="AW35" s="71" t="s">
        <v>4</v>
      </c>
      <c r="AX35" s="70">
        <f>COUNTIF(AJ30:AJ35,"I")</f>
        <v>0</v>
      </c>
    </row>
    <row r="36" spans="1:50" x14ac:dyDescent="0.25">
      <c r="A36" s="20"/>
      <c r="B36" s="217"/>
      <c r="C36" s="218"/>
      <c r="D36" s="218"/>
      <c r="E36" s="218"/>
      <c r="F36" s="218"/>
      <c r="G36" s="218"/>
      <c r="H36" s="218"/>
      <c r="I36" s="219"/>
      <c r="J36" s="46"/>
      <c r="K36" s="46"/>
      <c r="L36" s="20"/>
      <c r="M36" s="46"/>
      <c r="N36" s="46"/>
      <c r="O36" s="46"/>
      <c r="P36" s="46"/>
      <c r="Q36" s="46"/>
      <c r="R36" s="46"/>
      <c r="S36" s="46"/>
      <c r="T36" s="46"/>
      <c r="U36" s="46"/>
      <c r="X36" s="121"/>
      <c r="Y36" s="121"/>
      <c r="Z36" s="18"/>
      <c r="AA36" s="193"/>
      <c r="AB36" s="194"/>
      <c r="AC36" s="91"/>
      <c r="AD36" s="44"/>
      <c r="AE36" s="120"/>
      <c r="AF36" s="18"/>
      <c r="AG36" s="18"/>
      <c r="AH36" s="26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W36" s="2"/>
    </row>
    <row r="37" spans="1:50" ht="15.75" thickBot="1" x14ac:dyDescent="0.3">
      <c r="A37" s="20"/>
      <c r="B37" s="220"/>
      <c r="C37" s="221"/>
      <c r="D37" s="221"/>
      <c r="E37" s="221"/>
      <c r="F37" s="221"/>
      <c r="G37" s="221"/>
      <c r="H37" s="221"/>
      <c r="I37" s="222"/>
      <c r="J37" s="110"/>
      <c r="K37" s="110"/>
      <c r="L37" s="119"/>
      <c r="M37" s="110"/>
      <c r="N37" s="110"/>
      <c r="O37" s="110"/>
      <c r="P37" s="110"/>
      <c r="Q37" s="110"/>
      <c r="R37" s="110"/>
      <c r="S37" s="110"/>
      <c r="T37" s="110"/>
      <c r="U37" s="110"/>
      <c r="V37" s="2"/>
      <c r="W37" s="2"/>
      <c r="X37" s="3"/>
      <c r="Y37" s="3"/>
      <c r="Z37" s="26"/>
      <c r="AA37" s="195"/>
      <c r="AB37" s="196"/>
      <c r="AC37" s="118"/>
      <c r="AD37" s="117"/>
      <c r="AE37" s="116"/>
      <c r="AF37" s="115"/>
      <c r="AG37" s="115"/>
      <c r="AH37" s="114"/>
      <c r="AJ37" s="56"/>
      <c r="AK37" s="55"/>
      <c r="AL37" s="53"/>
      <c r="AM37" s="53"/>
      <c r="AN37" s="53"/>
      <c r="AO37" s="53"/>
      <c r="AP37" s="54"/>
      <c r="AQ37" s="53"/>
      <c r="AR37" s="53"/>
      <c r="AS37" s="53"/>
      <c r="AT37" s="52"/>
      <c r="AW37" s="2"/>
    </row>
    <row r="38" spans="1:50" ht="4.5" customHeight="1" thickBot="1" x14ac:dyDescent="0.3">
      <c r="A38" s="20"/>
      <c r="B38" s="113"/>
      <c r="C38" s="18"/>
      <c r="D38" s="18"/>
      <c r="E38" s="109"/>
      <c r="F38" s="109"/>
      <c r="G38" s="109"/>
      <c r="H38" s="108"/>
      <c r="I38" s="110"/>
      <c r="J38" s="112"/>
      <c r="K38" s="111"/>
      <c r="L38" s="111"/>
      <c r="M38" s="111"/>
      <c r="N38" s="186" t="s">
        <v>47</v>
      </c>
      <c r="O38" s="186" t="s">
        <v>46</v>
      </c>
      <c r="P38" s="186" t="s">
        <v>45</v>
      </c>
      <c r="Q38" s="186" t="s">
        <v>44</v>
      </c>
      <c r="R38" s="186" t="s">
        <v>43</v>
      </c>
      <c r="S38" s="186" t="s">
        <v>42</v>
      </c>
      <c r="T38" s="186" t="s">
        <v>41</v>
      </c>
      <c r="U38" s="186" t="s">
        <v>40</v>
      </c>
      <c r="V38" s="110"/>
      <c r="W38" s="110"/>
      <c r="X38" s="110"/>
      <c r="Y38" s="110"/>
      <c r="Z38" s="18"/>
      <c r="AA38" s="103"/>
      <c r="AB38" s="18"/>
      <c r="AC38" s="18"/>
      <c r="AD38" s="109"/>
      <c r="AE38" s="109"/>
      <c r="AF38" s="109"/>
      <c r="AG38" s="108"/>
      <c r="AH38" s="107"/>
      <c r="AI38" s="2"/>
      <c r="AJ38" s="106"/>
      <c r="AK38" s="106"/>
      <c r="AL38" s="106"/>
      <c r="AM38" s="186" t="s">
        <v>47</v>
      </c>
      <c r="AN38" s="186" t="s">
        <v>46</v>
      </c>
      <c r="AO38" s="186" t="s">
        <v>45</v>
      </c>
      <c r="AP38" s="186" t="s">
        <v>44</v>
      </c>
      <c r="AQ38" s="186" t="s">
        <v>43</v>
      </c>
      <c r="AR38" s="186" t="s">
        <v>42</v>
      </c>
      <c r="AS38" s="186" t="s">
        <v>41</v>
      </c>
      <c r="AT38" s="186" t="s">
        <v>40</v>
      </c>
      <c r="AW38" s="2"/>
    </row>
    <row r="39" spans="1:50" ht="13.5" customHeight="1" thickBot="1" x14ac:dyDescent="0.3">
      <c r="A39" s="20"/>
      <c r="B39" s="102">
        <f>5-Y43</f>
        <v>5</v>
      </c>
      <c r="C39" s="184" t="s">
        <v>39</v>
      </c>
      <c r="D39" s="184"/>
      <c r="E39" s="184"/>
      <c r="F39" s="184"/>
      <c r="G39" s="184"/>
      <c r="H39" s="184"/>
      <c r="I39" s="185"/>
      <c r="J39" s="105"/>
      <c r="K39" s="101" t="s">
        <v>37</v>
      </c>
      <c r="L39" s="101" t="s">
        <v>36</v>
      </c>
      <c r="M39" s="101" t="s">
        <v>35</v>
      </c>
      <c r="N39" s="186"/>
      <c r="O39" s="186"/>
      <c r="P39" s="186"/>
      <c r="Q39" s="186"/>
      <c r="R39" s="186"/>
      <c r="S39" s="186"/>
      <c r="T39" s="186"/>
      <c r="U39" s="186"/>
      <c r="X39" s="104"/>
      <c r="Y39" s="104"/>
      <c r="Z39" s="103"/>
      <c r="AA39" s="102">
        <f>5-AX43</f>
        <v>5</v>
      </c>
      <c r="AB39" s="184" t="s">
        <v>38</v>
      </c>
      <c r="AC39" s="184"/>
      <c r="AD39" s="184"/>
      <c r="AE39" s="184"/>
      <c r="AF39" s="184"/>
      <c r="AG39" s="184"/>
      <c r="AH39" s="185"/>
      <c r="AJ39" s="101" t="s">
        <v>37</v>
      </c>
      <c r="AK39" s="101" t="s">
        <v>36</v>
      </c>
      <c r="AL39" s="101" t="s">
        <v>35</v>
      </c>
      <c r="AM39" s="186"/>
      <c r="AN39" s="186"/>
      <c r="AO39" s="186"/>
      <c r="AP39" s="186"/>
      <c r="AQ39" s="186"/>
      <c r="AR39" s="186"/>
      <c r="AS39" s="186"/>
      <c r="AT39" s="186"/>
      <c r="AW39" s="2"/>
    </row>
    <row r="40" spans="1:50" ht="14.25" customHeight="1" x14ac:dyDescent="0.25">
      <c r="A40" s="20"/>
      <c r="B40" s="92" t="s">
        <v>34</v>
      </c>
      <c r="C40" s="235" t="s">
        <v>33</v>
      </c>
      <c r="D40" s="235"/>
      <c r="E40" s="44"/>
      <c r="F40" s="44"/>
      <c r="G40" s="44"/>
      <c r="H40" s="90"/>
      <c r="I40" s="89"/>
      <c r="J40" s="46"/>
      <c r="K40" s="88" t="str">
        <f>IF(OR(I40="AA",I40="BA",I40="BB",I40="CB",I40="CC",I40="DC",I40="DD",I40="F",I40="I",I40="FA",I40="FF",I40="W",I40="T"),I40,IF(OR(H40="AA",H40="BA",H40="BB",H40="CB",H40="CC",H40="DC",H40="DD",H40="F",H40="I",H40="FA",H40="FF",H40="W",H40="T"),H40,IF(OR(G40="AA",G40="BA",G40="BB",G40="CB",G40="CC",G40="DC",G40="DD",G40="F",G40="I",G40="FA",G40="FF",G40="W",G40="T"),G40,IF(OR(F40="AA",F40="BA",F40="BB",F40="CB",F40="CC",F40="DC",F40="DD",F40="F",F40="FA",F40="FF",F40="I",F40="W",F40="T"),F40,IF(OR(E40="AA",E40="BA",E40="BB",E40="CB",E40="CC",E40="DC",E40="DD",E40="F",E40="FA",E40="FF",E40="I",E40="W",E40="T"),E40,"")))))</f>
        <v/>
      </c>
      <c r="L40" s="87">
        <f>IF(K40="AA",4,IF(K40="BA",3.5,IF(K40="BB",3,IF(K40="CB",2.5,IF(K40="CC",2,IF(K40="DC",1.5,IF(K40="DD",1,0)))))))</f>
        <v>0</v>
      </c>
      <c r="M40" s="86">
        <v>3</v>
      </c>
      <c r="N40" s="85">
        <f>IF(OR(K40="T",K40="W",K40="I", K40=""),0,1)</f>
        <v>0</v>
      </c>
      <c r="O40" s="84">
        <f>IF(OR(K40="AA",K40="BA",K40="BB",K40="CB",K40="CC",K40="DC",K40="DD",K40="T"),1,0)</f>
        <v>0</v>
      </c>
      <c r="P40" s="83">
        <f>N40*M40</f>
        <v>0</v>
      </c>
      <c r="Q40" s="82">
        <f>P40*L40</f>
        <v>0</v>
      </c>
      <c r="R40" s="81">
        <f>O40*M40</f>
        <v>0</v>
      </c>
      <c r="S40" s="80">
        <f>COUNTIF(E40:I40,"AA")+COUNTIF(E40:I40,"BA")+COUNTIF(E40:I40,"BB")+COUNTIF(E40:I40,"CB")+COUNTIF(E40:I40,"CC")+COUNTIF(E40:I40,"DC")+COUNTIF(E40:I40,"DD")+COUNTIF(E40:I40,"F")+COUNTIF(E40:I40,"I")+COUNTIF(E40:I40,"W")+COUNTIF(E40:I40,"T")+COUNTIF(E40:I40,"FF")+COUNTIF(E40:I40,"FA")</f>
        <v>0</v>
      </c>
      <c r="T40" s="79">
        <f>IF(S40&gt;0,S40-1,0)</f>
        <v>0</v>
      </c>
      <c r="U40" s="59">
        <f>(S40-T40)*M40</f>
        <v>0</v>
      </c>
      <c r="V40" s="100" t="s">
        <v>18</v>
      </c>
      <c r="W40" s="99">
        <f>SUM(Q40:Q46)</f>
        <v>0</v>
      </c>
      <c r="X40" s="98" t="s">
        <v>17</v>
      </c>
      <c r="Y40" s="97">
        <f>COUNTIF(K40:K46,"f")+COUNTIF(K40:K46,"fa")+COUNTIF(K40:K46,"ff")</f>
        <v>0</v>
      </c>
      <c r="Z40" s="18"/>
      <c r="AA40" s="92" t="s">
        <v>32</v>
      </c>
      <c r="AB40" s="235" t="s">
        <v>31</v>
      </c>
      <c r="AC40" s="235"/>
      <c r="AD40" s="44"/>
      <c r="AE40" s="91"/>
      <c r="AF40" s="91"/>
      <c r="AG40" s="90"/>
      <c r="AH40" s="89"/>
      <c r="AJ40" s="88" t="str">
        <f>IF(OR(AH40="AA",AH40="BA",AH40="BB",AH40="CB",AH40="CC",AH40="DC",AH40="DD",AH40="F",AH40="I",AH40="FA",AH40="FF",AH40="W",AH40="T"),AH40,IF(OR(AG40="AA",AG40="BA",AG40="BB",AG40="CB",AG40="CC",AG40="DC",AG40="DD",AG40="F",AG40="I",AG40="FA",AG40="FF",AG40="W",AG40="T"),AG40,IF(OR(AF40="AA",AF40="BA",AF40="BB",AF40="CB",AF40="CC",AF40="DC",AF40="DD",AF40="F",AF40="I",AF40="FA",AF40="FF",AF40="W",AF40="T"),AF40,IF(OR(AE40="AA",AE40="BA",AE40="BB",AE40="CB",AE40="CC",AE40="DC",AE40="DD",AE40="F",AE40="FA",AE40="FF",AE40="I",AE40="W",AE40="T"),AE40,IF(OR(AD40="AA",AD40="BA",AD40="BB",AD40="CB",AD40="CC",AD40="DC",AD40="DD",AD40="F",AD40="FA",AD40="FF",AD40="I",AD40="W",AD40="T"),AD40,"")))))</f>
        <v/>
      </c>
      <c r="AK40" s="87">
        <f>IF(AJ40="AA",4,IF(AJ40="BA",3.5,IF(AJ40="BB",3,IF(AJ40="CB",2.5,IF(AJ40="CC",2,IF(AJ40="DC",1.5,IF(AJ40="DD",1,0)))))))</f>
        <v>0</v>
      </c>
      <c r="AL40" s="86">
        <v>3</v>
      </c>
      <c r="AM40" s="85">
        <f>IF(OR(AJ40="T",AJ40="W",AJ40="I", AJ40=""),0,1)</f>
        <v>0</v>
      </c>
      <c r="AN40" s="84">
        <f>IF(OR(AJ40="AA",AJ40="BA",AJ40="BB",AJ40="CB",AJ40="CC",AJ40="DC",AJ40="DD",AJ40="T"),1,0)</f>
        <v>0</v>
      </c>
      <c r="AO40" s="83">
        <f>AM40*AL40</f>
        <v>0</v>
      </c>
      <c r="AP40" s="82">
        <f>AO40*AK40</f>
        <v>0</v>
      </c>
      <c r="AQ40" s="81">
        <f>AN40*AL40</f>
        <v>0</v>
      </c>
      <c r="AR40" s="80">
        <f>COUNTIF(AD40:AH40,"AA")+COUNTIF(AD40:AH40,"BA")+COUNTIF(AD40:AH40,"BB")+COUNTIF(AD40:AH40,"CB")+COUNTIF(AD40:AH40,"CC")+COUNTIF(AD40:AH40,"DC")+COUNTIF(AD40:AH40,"DD")+COUNTIF(AD40:AH40,"F")+COUNTIF(AD40:AH40,"I")+COUNTIF(AD40:AH40,"W")+COUNTIF(AD40:AH40,"T")+COUNTIF(AD40:AH40,"FF")+COUNTIF(AD40:AH40,"FA")</f>
        <v>0</v>
      </c>
      <c r="AS40" s="79">
        <f>IF(AR40&gt;0,AR40-1,0)</f>
        <v>0</v>
      </c>
      <c r="AT40" s="59">
        <f>(AR40-AS40)*AL40</f>
        <v>0</v>
      </c>
      <c r="AU40" s="100" t="s">
        <v>18</v>
      </c>
      <c r="AV40" s="99">
        <f>SUM(AP40:AP46)</f>
        <v>0</v>
      </c>
      <c r="AW40" s="98" t="s">
        <v>17</v>
      </c>
      <c r="AX40" s="97">
        <f>COUNTIF(AJ40:AJ46,"f")+COUNTIF(AJ40:AJ46,"fa")+COUNTIF(AJ40:AJ46,"ff")</f>
        <v>0</v>
      </c>
    </row>
    <row r="41" spans="1:50" ht="15" customHeight="1" x14ac:dyDescent="0.25">
      <c r="A41" s="20"/>
      <c r="B41" s="92" t="s">
        <v>30</v>
      </c>
      <c r="C41" s="235" t="s">
        <v>29</v>
      </c>
      <c r="D41" s="235"/>
      <c r="E41" s="44"/>
      <c r="F41" s="44"/>
      <c r="G41" s="44"/>
      <c r="H41" s="90"/>
      <c r="I41" s="89"/>
      <c r="J41" s="46"/>
      <c r="K41" s="88" t="str">
        <f>IF(OR(I41="AA",I41="BA",I41="BB",I41="CB",I41="CC",I41="DC",I41="DD",I41="F",I41="I",I41="FA",I41="FF",I41="W",I41="T"),I41,IF(OR(H41="AA",H41="BA",H41="BB",H41="CB",H41="CC",H41="DC",H41="DD",H41="F",H41="I",H41="FA",H41="FF",H41="W",H41="T"),H41,IF(OR(G41="AA",G41="BA",G41="BB",G41="CB",G41="CC",G41="DC",G41="DD",G41="F",G41="I",G41="FA",G41="FF",G41="W",G41="T"),G41,IF(OR(F41="AA",F41="BA",F41="BB",F41="CB",F41="CC",F41="DC",F41="DD",F41="F",F41="FA",F41="FF",F41="I",F41="W",F41="T"),F41,IF(OR(E41="AA",E41="BA",E41="BB",E41="CB",E41="CC",E41="DC",E41="DD",E41="F",E41="FA",E41="FF",E41="I",E41="W",E41="T"),E41,"")))))</f>
        <v/>
      </c>
      <c r="L41" s="87">
        <f>IF(K41="AA",4,IF(K41="BA",3.5,IF(K41="BB",3,IF(K41="CB",2.5,IF(K41="CC",2,IF(K41="DC",1.5,IF(K41="DD",1,0)))))))</f>
        <v>0</v>
      </c>
      <c r="M41" s="86">
        <v>3</v>
      </c>
      <c r="N41" s="85">
        <f>IF(OR(K41="T",K41="W",K41="I", K41=""),0,1)</f>
        <v>0</v>
      </c>
      <c r="O41" s="84">
        <f>IF(OR(K41="AA",K41="BA",K41="BB",K41="CB",K41="CC",K41="DC",K41="DD",K41="T"),1,0)</f>
        <v>0</v>
      </c>
      <c r="P41" s="83">
        <f>N41*M41</f>
        <v>0</v>
      </c>
      <c r="Q41" s="82">
        <f>P41*L41</f>
        <v>0</v>
      </c>
      <c r="R41" s="81">
        <f>O41*M41</f>
        <v>0</v>
      </c>
      <c r="S41" s="80">
        <f>COUNTIF(E41:I41,"AA")+COUNTIF(E41:I41,"BA")+COUNTIF(E41:I41,"BB")+COUNTIF(E41:I41,"CB")+COUNTIF(E41:I41,"CC")+COUNTIF(E41:I41,"DC")+COUNTIF(E41:I41,"DD")+COUNTIF(E41:I41,"F")+COUNTIF(E41:I41,"I")+COUNTIF(E41:I41,"W")+COUNTIF(E41:I41,"T")+COUNTIF(E41:I41,"FF")+COUNTIF(E41:I41,"FA")</f>
        <v>0</v>
      </c>
      <c r="T41" s="79">
        <f>IF(S41&gt;0,S41-1,0)</f>
        <v>0</v>
      </c>
      <c r="U41" s="59">
        <f>(S41-T41)*M41</f>
        <v>0</v>
      </c>
      <c r="V41" s="96" t="s">
        <v>16</v>
      </c>
      <c r="W41" s="95">
        <f>SUM(P40:P46)</f>
        <v>0</v>
      </c>
      <c r="X41" s="94" t="s">
        <v>15</v>
      </c>
      <c r="Y41" s="93">
        <f>COUNTIF(K40:K46,"W")</f>
        <v>0</v>
      </c>
      <c r="Z41" s="18"/>
      <c r="AA41" s="92" t="s">
        <v>28</v>
      </c>
      <c r="AB41" s="235" t="s">
        <v>27</v>
      </c>
      <c r="AC41" s="235"/>
      <c r="AD41" s="44"/>
      <c r="AE41" s="91"/>
      <c r="AF41" s="91"/>
      <c r="AG41" s="90"/>
      <c r="AH41" s="89"/>
      <c r="AJ41" s="88" t="str">
        <f>IF(OR(AH41="AA",AH41="BA",AH41="BB",AH41="CB",AH41="CC",AH41="DC",AH41="DD",AH41="F",AH41="I",AH41="FA",AH41="FF",AH41="W",AH41="T"),AH41,IF(OR(AG41="AA",AG41="BA",AG41="BB",AG41="CB",AG41="CC",AG41="DC",AG41="DD",AG41="F",AG41="I",AG41="FA",AG41="FF",AG41="W",AG41="T"),AG41,IF(OR(AF41="AA",AF41="BA",AF41="BB",AF41="CB",AF41="CC",AF41="DC",AF41="DD",AF41="F",AF41="I",AF41="FA",AF41="FF",AF41="W",AF41="T"),AF41,IF(OR(AE41="AA",AE41="BA",AE41="BB",AE41="CB",AE41="CC",AE41="DC",AE41="DD",AE41="F",AE41="FA",AE41="FF",AE41="I",AE41="W",AE41="T"),AE41,IF(OR(AD41="AA",AD41="BA",AD41="BB",AD41="CB",AD41="CC",AD41="DC",AD41="DD",AD41="F",AD41="FA",AD41="FF",AD41="I",AD41="W",AD41="T"),AD41,"")))))</f>
        <v/>
      </c>
      <c r="AK41" s="87">
        <f>IF(AJ41="AA",4,IF(AJ41="BA",3.5,IF(AJ41="BB",3,IF(AJ41="CB",2.5,IF(AJ41="CC",2,IF(AJ41="DC",1.5,IF(AJ41="DD",1,0)))))))</f>
        <v>0</v>
      </c>
      <c r="AL41" s="86">
        <v>3</v>
      </c>
      <c r="AM41" s="85">
        <f>IF(OR(AJ41="T",AJ41="W",AJ41="I", AJ41=""),0,1)</f>
        <v>0</v>
      </c>
      <c r="AN41" s="84">
        <f>IF(OR(AJ41="AA",AJ41="BA",AJ41="BB",AJ41="CB",AJ41="CC",AJ41="DC",AJ41="DD",AJ41="T"),1,0)</f>
        <v>0</v>
      </c>
      <c r="AO41" s="83">
        <f>AM41*AL41</f>
        <v>0</v>
      </c>
      <c r="AP41" s="82">
        <f>AO41*AK41</f>
        <v>0</v>
      </c>
      <c r="AQ41" s="81">
        <f>AN41*AL41</f>
        <v>0</v>
      </c>
      <c r="AR41" s="80">
        <f>COUNTIF(AD41:AH41,"AA")+COUNTIF(AD41:AH41,"BA")+COUNTIF(AD41:AH41,"BB")+COUNTIF(AD41:AH41,"CB")+COUNTIF(AD41:AH41,"CC")+COUNTIF(AD41:AH41,"DC")+COUNTIF(AD41:AH41,"DD")+COUNTIF(AD41:AH41,"F")+COUNTIF(AD41:AH41,"I")+COUNTIF(AD41:AH41,"W")+COUNTIF(AD41:AH41,"T")+COUNTIF(AD41:AH41,"FF")+COUNTIF(AD41:AH41,"FA")</f>
        <v>0</v>
      </c>
      <c r="AS41" s="79">
        <f>IF(AR41&gt;0,AR41-1,0)</f>
        <v>0</v>
      </c>
      <c r="AT41" s="59">
        <f>(AR41-AS41)*AL41</f>
        <v>0</v>
      </c>
      <c r="AU41" s="96" t="s">
        <v>16</v>
      </c>
      <c r="AV41" s="95">
        <f>SUM(AO40:AO46)</f>
        <v>0</v>
      </c>
      <c r="AW41" s="94" t="s">
        <v>15</v>
      </c>
      <c r="AX41" s="93">
        <f>COUNTIF(AJ40:AJ46,"W")</f>
        <v>0</v>
      </c>
    </row>
    <row r="42" spans="1:50" ht="15.75" thickBot="1" x14ac:dyDescent="0.3">
      <c r="A42" s="20"/>
      <c r="B42" s="92" t="s">
        <v>26</v>
      </c>
      <c r="C42" s="235" t="s">
        <v>25</v>
      </c>
      <c r="D42" s="235"/>
      <c r="E42" s="44"/>
      <c r="F42" s="44"/>
      <c r="G42" s="44"/>
      <c r="H42" s="90"/>
      <c r="I42" s="89"/>
      <c r="J42" s="46"/>
      <c r="K42" s="88" t="str">
        <f>IF(OR(I42="AA",I42="BA",I42="BB",I42="CB",I42="CC",I42="DC",I42="DD",I42="F",I42="I",I42="FA",I42="FF",I42="W",I42="T"),I42,IF(OR(H42="AA",H42="BA",H42="BB",H42="CB",H42="CC",H42="DC",H42="DD",H42="F",H42="I",H42="FA",H42="FF",H42="W",H42="T"),H42,IF(OR(G42="AA",G42="BA",G42="BB",G42="CB",G42="CC",G42="DC",G42="DD",G42="F",G42="I",G42="FA",G42="FF",G42="W",G42="T"),G42,IF(OR(F42="AA",F42="BA",F42="BB",F42="CB",F42="CC",F42="DC",F42="DD",F42="F",F42="FA",F42="FF",F42="I",F42="W",F42="T"),F42,IF(OR(E42="AA",E42="BA",E42="BB",E42="CB",E42="CC",E42="DC",E42="DD",E42="F",E42="FA",E42="FF",E42="I",E42="W",E42="T"),E42,"")))))</f>
        <v/>
      </c>
      <c r="L42" s="87">
        <f>IF(K42="AA",4,IF(K42="BA",3.5,IF(K42="BB",3,IF(K42="CB",2.5,IF(K42="CC",2,IF(K42="DC",1.5,IF(K42="DD",1,0)))))))</f>
        <v>0</v>
      </c>
      <c r="M42" s="86">
        <v>3</v>
      </c>
      <c r="N42" s="85">
        <f>IF(OR(K42="T",K42="W",K42="I", K42=""),0,1)</f>
        <v>0</v>
      </c>
      <c r="O42" s="84">
        <f>IF(OR(K42="AA",K42="BA",K42="BB",K42="CB",K42="CC",K42="DC",K42="DD",K42="T"),1,0)</f>
        <v>0</v>
      </c>
      <c r="P42" s="83">
        <f>N42*M42</f>
        <v>0</v>
      </c>
      <c r="Q42" s="82">
        <f>P42*L42</f>
        <v>0</v>
      </c>
      <c r="R42" s="81">
        <f>O42*M42</f>
        <v>0</v>
      </c>
      <c r="S42" s="80">
        <f>COUNTIF(E42:I42,"AA")+COUNTIF(E42:I42,"BA")+COUNTIF(E42:I42,"BB")+COUNTIF(E42:I42,"CB")+COUNTIF(E42:I42,"CC")+COUNTIF(E42:I42,"DC")+COUNTIF(E42:I42,"DD")+COUNTIF(E42:I42,"F")+COUNTIF(E42:I42,"I")+COUNTIF(E42:I42,"W")+COUNTIF(E42:I42,"T")+COUNTIF(E42:I42,"FF")+COUNTIF(E42:I42,"FA")</f>
        <v>0</v>
      </c>
      <c r="T42" s="79">
        <f>IF(S42&gt;0,S42-1,0)</f>
        <v>0</v>
      </c>
      <c r="U42" s="59">
        <f>(S42-T42)*M42</f>
        <v>0</v>
      </c>
      <c r="V42" s="78" t="s">
        <v>14</v>
      </c>
      <c r="W42" s="77">
        <f>SUM(R40:R46)</f>
        <v>0</v>
      </c>
      <c r="X42" s="76" t="s">
        <v>13</v>
      </c>
      <c r="Y42" s="75">
        <f>SUM(T40:T46)</f>
        <v>0</v>
      </c>
      <c r="Z42" s="18"/>
      <c r="AA42" s="92" t="s">
        <v>24</v>
      </c>
      <c r="AB42" s="235" t="s">
        <v>23</v>
      </c>
      <c r="AC42" s="235"/>
      <c r="AD42" s="44"/>
      <c r="AE42" s="91"/>
      <c r="AF42" s="91"/>
      <c r="AG42" s="90"/>
      <c r="AH42" s="89"/>
      <c r="AJ42" s="88" t="str">
        <f>IF(OR(AH42="AA",AH42="BA",AH42="BB",AH42="CB",AH42="CC",AH42="DC",AH42="DD",AH42="F",AH42="I",AH42="FA",AH42="FF",AH42="W",AH42="T"),AH42,IF(OR(AG42="AA",AG42="BA",AG42="BB",AG42="CB",AG42="CC",AG42="DC",AG42="DD",AG42="F",AG42="I",AG42="FA",AG42="FF",AG42="W",AG42="T"),AG42,IF(OR(AF42="AA",AF42="BA",AF42="BB",AF42="CB",AF42="CC",AF42="DC",AF42="DD",AF42="F",AF42="I",AF42="FA",AF42="FF",AF42="W",AF42="T"),AF42,IF(OR(AE42="AA",AE42="BA",AE42="BB",AE42="CB",AE42="CC",AE42="DC",AE42="DD",AE42="F",AE42="FA",AE42="FF",AE42="I",AE42="W",AE42="T"),AE42,IF(OR(AD42="AA",AD42="BA",AD42="BB",AD42="CB",AD42="CC",AD42="DC",AD42="DD",AD42="F",AD42="FA",AD42="FF",AD42="I",AD42="W",AD42="T"),AD42,"")))))</f>
        <v/>
      </c>
      <c r="AK42" s="87">
        <f>IF(AJ42="AA",4,IF(AJ42="BA",3.5,IF(AJ42="BB",3,IF(AJ42="CB",2.5,IF(AJ42="CC",2,IF(AJ42="DC",1.5,IF(AJ42="DD",1,0)))))))</f>
        <v>0</v>
      </c>
      <c r="AL42" s="86">
        <v>3</v>
      </c>
      <c r="AM42" s="85">
        <f>IF(OR(AJ42="T",AJ42="W",AJ42="I", AJ42=""),0,1)</f>
        <v>0</v>
      </c>
      <c r="AN42" s="84">
        <f>IF(OR(AJ42="AA",AJ42="BA",AJ42="BB",AJ42="CB",AJ42="CC",AJ42="DC",AJ42="DD",AJ42="T"),1,0)</f>
        <v>0</v>
      </c>
      <c r="AO42" s="83">
        <f>AM42*AL42</f>
        <v>0</v>
      </c>
      <c r="AP42" s="82">
        <f>AO42*AK42</f>
        <v>0</v>
      </c>
      <c r="AQ42" s="81">
        <f>AN42*AL42</f>
        <v>0</v>
      </c>
      <c r="AR42" s="80">
        <f>COUNTIF(AD42:AH42,"AA")+COUNTIF(AD42:AH42,"BA")+COUNTIF(AD42:AH42,"BB")+COUNTIF(AD42:AH42,"CB")+COUNTIF(AD42:AH42,"CC")+COUNTIF(AD42:AH42,"DC")+COUNTIF(AD42:AH42,"DD")+COUNTIF(AD42:AH42,"F")+COUNTIF(AD42:AH42,"I")+COUNTIF(AD42:AH42,"W")+COUNTIF(AD42:AH42,"T")+COUNTIF(AD42:AH42,"FF")+COUNTIF(AD42:AH42,"FA")</f>
        <v>0</v>
      </c>
      <c r="AS42" s="79">
        <f>IF(AR42&gt;0,AR42-1,0)</f>
        <v>0</v>
      </c>
      <c r="AT42" s="59">
        <f>(AR42-AS42)*AL42</f>
        <v>0</v>
      </c>
      <c r="AU42" s="78" t="s">
        <v>14</v>
      </c>
      <c r="AV42" s="77">
        <f>SUM(AQ40:AQ46)</f>
        <v>0</v>
      </c>
      <c r="AW42" s="76" t="s">
        <v>13</v>
      </c>
      <c r="AX42" s="75">
        <f>SUM(AS40:AS46)</f>
        <v>0</v>
      </c>
    </row>
    <row r="43" spans="1:50" x14ac:dyDescent="0.25">
      <c r="A43" s="20"/>
      <c r="B43" s="193" t="s">
        <v>22</v>
      </c>
      <c r="C43" s="194"/>
      <c r="D43" s="72"/>
      <c r="E43" s="44"/>
      <c r="F43" s="197"/>
      <c r="G43" s="198"/>
      <c r="H43" s="198"/>
      <c r="I43" s="199"/>
      <c r="J43" s="46"/>
      <c r="K43" s="69" t="str">
        <f>IF(OR(E45="AA",E45="BA",E45="BB",E45="CB",E45="CC",E45="DC",E45="DD",E45="F",E45="FA", E45="FF",E45="I",E45="W",E45="T"),E45,IF(OR(E44="AA",E44="BA",E44="BB",E44="CB",E44="CC",E44="DC",E44="DD",E44="F",E44="I",E44="W",E44="T",E44="FA",E44="FF"),E44,IF(OR(E43="AA",E43="BA",E43="BB",E43="CB",E43="CC",E43="DC",E43="DD",E43="F",E43="I",E43="W",E43="T",E43="FA",E43="FF"),E43,"")))</f>
        <v/>
      </c>
      <c r="L43" s="68">
        <f>IF(K43="AA",4,IF(K43="BA",3.5,IF(K43="BB",3,IF(K43="CB",2.5,IF(K43="CC",2,IF(K43="DC",1.5,IF(K43="DD",1,0)))))))</f>
        <v>0</v>
      </c>
      <c r="M43" s="67">
        <v>3</v>
      </c>
      <c r="N43" s="66">
        <f>IF(OR(K43="T",K43="W",K43="I", K43=""),0,1)</f>
        <v>0</v>
      </c>
      <c r="O43" s="65">
        <f>IF(OR(K43="AA",K43="BA",K43="BB",K43="CB",K43="CC",K43="DC",K43="DD",K43="T"),1,0)</f>
        <v>0</v>
      </c>
      <c r="P43" s="64">
        <f>N43*M43</f>
        <v>0</v>
      </c>
      <c r="Q43" s="63">
        <f>P43*L43</f>
        <v>0</v>
      </c>
      <c r="R43" s="62">
        <f>O43*M43</f>
        <v>0</v>
      </c>
      <c r="S43" s="61">
        <f>COUNTIF(E43:E45,"AA")+COUNTIF(E43:E45,"BA")+COUNTIF(E43:E45,"BB")+COUNTIF(E43:E45,"CB")+COUNTIF(E43:E45,"CC")+COUNTIF(E43:E45,"DC")+COUNTIF(E43:E45,"DD")+COUNTIF(E43:E45,"F")+COUNTIF(E43:E45,"I")+COUNTIF(E43:E45,"W")+COUNTIF(E43:E45,"T")+COUNTIF(E43:E45,"FF")+COUNTIF(E43:E45,"FA")</f>
        <v>0</v>
      </c>
      <c r="T43" s="60">
        <f>IF(S43&gt;0,S43-1,0)</f>
        <v>0</v>
      </c>
      <c r="U43" s="59">
        <f>(S43-T43)*M43</f>
        <v>0</v>
      </c>
      <c r="X43" s="76" t="s">
        <v>10</v>
      </c>
      <c r="Y43" s="75">
        <f>SUM(O40:O46)</f>
        <v>0</v>
      </c>
      <c r="Z43" s="18"/>
      <c r="AA43" s="193" t="s">
        <v>21</v>
      </c>
      <c r="AB43" s="194"/>
      <c r="AC43" s="72"/>
      <c r="AD43" s="44"/>
      <c r="AE43" s="197"/>
      <c r="AF43" s="198"/>
      <c r="AG43" s="198"/>
      <c r="AH43" s="199"/>
      <c r="AJ43" s="69" t="str">
        <f>IF(OR(AD45="AA",AD45="BA",AD45="BB",AD45="CB",AD45="CC",AD45="DC",AD45="DD",AD45="F",AD45="FA", AD45="FF",AD45="I",AD45="W",AD45="T"),AD45,IF(OR(AD44="AA",AD44="BA",AD44="BB",AD44="CB",AD44="CC",AD44="DC",AD44="DD",AD44="F",AD44="I",AD44="W",AD44="T",AD44="FA",AD44="FF"),AD44,IF(OR(AD43="AA",AD43="BA",AD43="BB",AD43="CB",AD43="CC",AD43="DC",AD43="DD",AD43="F",AD43="I",AD43="W",AD43="T",AD43="FA",AD43="FF"),AD43,"")))</f>
        <v/>
      </c>
      <c r="AK43" s="68">
        <f>IF(AJ43="AA",4,IF(AJ43="BA",3.5,IF(AJ43="BB",3,IF(AJ43="CB",2.5,IF(AJ43="CC",2,IF(AJ43="DC",1.5,IF(AJ43="DD",1,0)))))))</f>
        <v>0</v>
      </c>
      <c r="AL43" s="67">
        <v>3</v>
      </c>
      <c r="AM43" s="66">
        <f>IF(OR(AJ43="T",AJ43="W",AJ43="I", AJ43=""),0,1)</f>
        <v>0</v>
      </c>
      <c r="AN43" s="65">
        <f>IF(OR(AJ43="AA",AJ43="BA",AJ43="BB",AJ43="CB",AJ43="CC",AJ43="DC",AJ43="DD",AJ43="T"),1,0)</f>
        <v>0</v>
      </c>
      <c r="AO43" s="64">
        <f>AM43*AL43</f>
        <v>0</v>
      </c>
      <c r="AP43" s="63">
        <f>AO43*AK43</f>
        <v>0</v>
      </c>
      <c r="AQ43" s="62">
        <f>AN43*AL43</f>
        <v>0</v>
      </c>
      <c r="AR43" s="61">
        <f>COUNTIF(AD43:AD45,"AA")+COUNTIF(AD43:AD45,"BA")+COUNTIF(AD43:AD45,"BB")+COUNTIF(AD43:AD45,"CB")+COUNTIF(AD43:AD45,"CC")+COUNTIF(AD43:AD45,"DC")+COUNTIF(AD43:AD45,"DD")+COUNTIF(AD43:AD45,"F")+COUNTIF(AD43:AD45,"I")+COUNTIF(AD43:AD45,"W")+COUNTIF(AD43:AD45,"T")+COUNTIF(AD43:AD45,"FF")+COUNTIF(AD43:AD45,"FA")</f>
        <v>0</v>
      </c>
      <c r="AS43" s="60">
        <f>IF(AR43&gt;0,AR43-1,0)</f>
        <v>0</v>
      </c>
      <c r="AT43" s="59">
        <f>(AR43-AS43)*AL43</f>
        <v>0</v>
      </c>
      <c r="AW43" s="76" t="s">
        <v>10</v>
      </c>
      <c r="AX43" s="75">
        <f>SUM(AN40:AN46)</f>
        <v>0</v>
      </c>
    </row>
    <row r="44" spans="1:50" ht="15" customHeight="1" x14ac:dyDescent="0.25">
      <c r="A44" s="20"/>
      <c r="B44" s="193"/>
      <c r="C44" s="194"/>
      <c r="D44" s="72"/>
      <c r="E44" s="44"/>
      <c r="F44" s="200"/>
      <c r="G44" s="201"/>
      <c r="H44" s="201"/>
      <c r="I44" s="202"/>
      <c r="J44" s="46"/>
      <c r="X44" s="74" t="s">
        <v>7</v>
      </c>
      <c r="Y44" s="73">
        <f>SUM(S40:S46)</f>
        <v>0</v>
      </c>
      <c r="Z44" s="18"/>
      <c r="AA44" s="193"/>
      <c r="AB44" s="194"/>
      <c r="AC44" s="72"/>
      <c r="AD44" s="44"/>
      <c r="AE44" s="200"/>
      <c r="AF44" s="201"/>
      <c r="AG44" s="201"/>
      <c r="AH44" s="202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W44" s="74" t="s">
        <v>7</v>
      </c>
      <c r="AX44" s="73">
        <f>SUM(AR40:AR46)</f>
        <v>0</v>
      </c>
    </row>
    <row r="45" spans="1:50" ht="15.75" thickBot="1" x14ac:dyDescent="0.3">
      <c r="A45" s="20"/>
      <c r="B45" s="193"/>
      <c r="C45" s="194"/>
      <c r="D45" s="72"/>
      <c r="E45" s="44"/>
      <c r="F45" s="200"/>
      <c r="G45" s="201"/>
      <c r="H45" s="201"/>
      <c r="I45" s="20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X45" s="71" t="s">
        <v>4</v>
      </c>
      <c r="Y45" s="70">
        <f>COUNTIF(K40:K46,"I")</f>
        <v>0</v>
      </c>
      <c r="Z45" s="18"/>
      <c r="AA45" s="193"/>
      <c r="AB45" s="194"/>
      <c r="AC45" s="72"/>
      <c r="AD45" s="44"/>
      <c r="AE45" s="200"/>
      <c r="AF45" s="201"/>
      <c r="AG45" s="201"/>
      <c r="AH45" s="202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W45" s="71" t="s">
        <v>4</v>
      </c>
      <c r="AX45" s="70">
        <f>COUNTIF(AJ40:AJ46,"I")</f>
        <v>0</v>
      </c>
    </row>
    <row r="46" spans="1:50" x14ac:dyDescent="0.25">
      <c r="A46" s="20"/>
      <c r="B46" s="193" t="s">
        <v>20</v>
      </c>
      <c r="C46" s="194"/>
      <c r="D46" s="45"/>
      <c r="E46" s="44"/>
      <c r="F46" s="200"/>
      <c r="G46" s="201"/>
      <c r="H46" s="201"/>
      <c r="I46" s="202"/>
      <c r="J46" s="46"/>
      <c r="K46" s="69" t="str">
        <f>IF(OR(E48="AA",E48="BA",E48="BB",E48="CB",E48="CC",E48="DC",E48="DD",E48="F",E48="FA", E48="FF",E48="I",E48="W",E48="T"),E48,IF(OR(E47="AA",E47="BA",E47="BB",E47="CB",E47="CC",E47="DC",E47="DD",E47="F",E47="I",E47="W",E47="T",E47="FA",E47="FF"),E47,IF(OR(E46="AA",E46="BA",E46="BB",E46="CB",E46="CC",E46="DC",E46="DD",E46="F",E46="I",E46="W",E46="T",E46="FA",E46="FF"),E46,"")))</f>
        <v/>
      </c>
      <c r="L46" s="68">
        <f>IF(K46="AA",4,IF(K46="BA",3.5,IF(K46="BB",3,IF(K46="CB",2.5,IF(K46="CC",2,IF(K46="DC",1.5,IF(K46="DD",1,0)))))))</f>
        <v>0</v>
      </c>
      <c r="M46" s="67">
        <v>3</v>
      </c>
      <c r="N46" s="66">
        <f>IF(OR(K46="T",K46="W",K46="I", K46=""),0,1)</f>
        <v>0</v>
      </c>
      <c r="O46" s="65">
        <f>IF(OR(K46="AA",K46="BA",K46="BB",K46="CB",K46="CC",K46="DC",K46="DD",K46="T"),1,0)</f>
        <v>0</v>
      </c>
      <c r="P46" s="64">
        <f>N46*M46</f>
        <v>0</v>
      </c>
      <c r="Q46" s="63">
        <f>P46*L46</f>
        <v>0</v>
      </c>
      <c r="R46" s="62">
        <f>O46*M46</f>
        <v>0</v>
      </c>
      <c r="S46" s="61">
        <f>COUNTIF(E46:E48,"AA")+COUNTIF(E46:E48,"BA")+COUNTIF(E46:E48,"BB")+COUNTIF(E46:E48,"CB")+COUNTIF(E46:E48,"CC")+COUNTIF(E46:E48,"DC")+COUNTIF(E46:E48,"DD")+COUNTIF(E46:E48,"F")+COUNTIF(E46:E48,"I")+COUNTIF(E46:E48,"W")+COUNTIF(E46:E48,"T")+COUNTIF(E46:E48,"FF")+COUNTIF(E46:E48,"FA")</f>
        <v>0</v>
      </c>
      <c r="T46" s="60">
        <f>IF(S46&gt;0,S46-1,0)</f>
        <v>0</v>
      </c>
      <c r="U46" s="59">
        <f>(S46-T46)*M46</f>
        <v>0</v>
      </c>
      <c r="V46" s="58" t="s">
        <v>18</v>
      </c>
      <c r="W46" s="57">
        <f>SUM(Q49:Q53)</f>
        <v>0</v>
      </c>
      <c r="X46" s="37" t="s">
        <v>17</v>
      </c>
      <c r="Y46" s="36">
        <f>COUNTIF(K49:K53,"f")+COUNTIF(K49:K53,"fa")+COUNTIF(K49:K53,"ff")</f>
        <v>0</v>
      </c>
      <c r="Z46" s="18"/>
      <c r="AA46" s="193" t="s">
        <v>19</v>
      </c>
      <c r="AB46" s="194"/>
      <c r="AC46" s="45"/>
      <c r="AD46" s="44"/>
      <c r="AE46" s="200"/>
      <c r="AF46" s="201"/>
      <c r="AG46" s="201"/>
      <c r="AH46" s="202"/>
      <c r="AJ46" s="69" t="str">
        <f>IF(OR(AD48="AA",AD48="BA",AD48="BB",AD48="CB",AD48="CC",AD48="DC",AD48="DD",AD48="F",AD48="FA", AD48="FF",AD48="I",AD48="W",AD48="T"),AD48,IF(OR(AD47="AA",AD47="BA",AD47="BB",AD47="CB",AD47="CC",AD47="DC",AD47="DD",AD47="F",AD47="I",AD47="W",AD47="T",AD47="FA",AD47="FF"),AD47,IF(OR(AD46="AA",AD46="BA",AD46="BB",AD46="CB",AD46="CC",AD46="DC",AD46="DD",AD46="F",AD46="I",AD46="W",AD46="T",AD46="FA",AD46="FF"),AD46,"")))</f>
        <v/>
      </c>
      <c r="AK46" s="68">
        <f>IF(AJ46="AA",4,IF(AJ46="BA",3.5,IF(AJ46="BB",3,IF(AJ46="CB",2.5,IF(AJ46="CC",2,IF(AJ46="DC",1.5,IF(AJ46="DD",1,0)))))))</f>
        <v>0</v>
      </c>
      <c r="AL46" s="67">
        <v>3</v>
      </c>
      <c r="AM46" s="66">
        <f>IF(OR(AJ46="T",AJ46="W",AJ46="I", AJ46=""),0,1)</f>
        <v>0</v>
      </c>
      <c r="AN46" s="65">
        <f>IF(OR(AJ46="AA",AJ46="BA",AJ46="BB",AJ46="CB",AJ46="CC",AJ46="DC",AJ46="DD",AJ46="T"),1,0)</f>
        <v>0</v>
      </c>
      <c r="AO46" s="64">
        <f>AM46*AL46</f>
        <v>0</v>
      </c>
      <c r="AP46" s="63">
        <f>AO46*AK46</f>
        <v>0</v>
      </c>
      <c r="AQ46" s="62">
        <f>AN46*AL46</f>
        <v>0</v>
      </c>
      <c r="AR46" s="61">
        <f>COUNTIF(AD46:AD48,"AA")+COUNTIF(AD46:AD48,"BA")+COUNTIF(AD46:AD48,"BB")+COUNTIF(AD46:AD48,"CB")+COUNTIF(AD46:AD48,"CC")+COUNTIF(AD46:AD48,"DC")+COUNTIF(AD46:AD48,"DD")+COUNTIF(AD46:AD48,"F")+COUNTIF(AD46:AD48,"I")+COUNTIF(AD46:AD48,"W")+COUNTIF(AD46:AD48,"T")+COUNTIF(AD46:AD48,"FF")+COUNTIF(AD46:AD48,"FA")</f>
        <v>0</v>
      </c>
      <c r="AS46" s="60">
        <f>IF(AR46&gt;0,AR46-1,0)</f>
        <v>0</v>
      </c>
      <c r="AT46" s="59">
        <f>(AR46-AS46)*AL46</f>
        <v>0</v>
      </c>
      <c r="AU46" s="58" t="s">
        <v>18</v>
      </c>
      <c r="AV46" s="57">
        <f>SUM(AP49:AP53)</f>
        <v>0</v>
      </c>
      <c r="AW46" s="37" t="s">
        <v>17</v>
      </c>
      <c r="AX46" s="36">
        <f>COUNTIF(AJ49:AJ53,"f")+COUNTIF(AJ49:AJ53,"fa")+COUNTIF(AJ49:AJ53,"ff")</f>
        <v>0</v>
      </c>
    </row>
    <row r="47" spans="1:50" ht="15.75" customHeight="1" x14ac:dyDescent="0.25">
      <c r="A47" s="20"/>
      <c r="B47" s="193"/>
      <c r="C47" s="194"/>
      <c r="D47" s="45"/>
      <c r="E47" s="44"/>
      <c r="F47" s="200"/>
      <c r="G47" s="201"/>
      <c r="H47" s="201"/>
      <c r="I47" s="202"/>
      <c r="J47" s="46"/>
      <c r="K47" s="56"/>
      <c r="L47" s="55"/>
      <c r="M47" s="53"/>
      <c r="N47" s="53"/>
      <c r="O47" s="53"/>
      <c r="P47" s="53"/>
      <c r="Q47" s="54"/>
      <c r="R47" s="53"/>
      <c r="S47" s="53"/>
      <c r="T47" s="53"/>
      <c r="U47" s="52"/>
      <c r="V47" s="51" t="s">
        <v>16</v>
      </c>
      <c r="W47" s="50">
        <f>SUM(P49:P53)</f>
        <v>0</v>
      </c>
      <c r="X47" s="49" t="s">
        <v>15</v>
      </c>
      <c r="Y47" s="48">
        <f>COUNTIF(K49:K53,"W")</f>
        <v>0</v>
      </c>
      <c r="Z47" s="18"/>
      <c r="AA47" s="193"/>
      <c r="AB47" s="194"/>
      <c r="AC47" s="45"/>
      <c r="AD47" s="44"/>
      <c r="AE47" s="200"/>
      <c r="AF47" s="201"/>
      <c r="AG47" s="201"/>
      <c r="AH47" s="202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51" t="s">
        <v>16</v>
      </c>
      <c r="AV47" s="50">
        <f>SUM(AO49:AO53)</f>
        <v>0</v>
      </c>
      <c r="AW47" s="49" t="s">
        <v>15</v>
      </c>
      <c r="AX47" s="48">
        <f>COUNTIF(AJ49:AJ53,"W")</f>
        <v>0</v>
      </c>
    </row>
    <row r="48" spans="1:50" ht="15.75" thickBot="1" x14ac:dyDescent="0.3">
      <c r="A48" s="20"/>
      <c r="B48" s="193"/>
      <c r="C48" s="194"/>
      <c r="D48" s="45"/>
      <c r="E48" s="44"/>
      <c r="F48" s="203"/>
      <c r="G48" s="204"/>
      <c r="H48" s="204"/>
      <c r="I48" s="205"/>
      <c r="J48" s="4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2" t="s">
        <v>14</v>
      </c>
      <c r="W48" s="41">
        <f>SUM(R49:R53)</f>
        <v>0</v>
      </c>
      <c r="X48" s="37" t="s">
        <v>13</v>
      </c>
      <c r="Y48" s="36">
        <f>SUM(T49:T53)</f>
        <v>0</v>
      </c>
      <c r="Z48" s="18"/>
      <c r="AA48" s="193"/>
      <c r="AB48" s="194"/>
      <c r="AC48" s="45"/>
      <c r="AD48" s="44"/>
      <c r="AE48" s="203"/>
      <c r="AF48" s="204"/>
      <c r="AG48" s="204"/>
      <c r="AH48" s="205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2" t="s">
        <v>14</v>
      </c>
      <c r="AV48" s="41">
        <f>SUM(AQ49:AQ53)</f>
        <v>0</v>
      </c>
      <c r="AW48" s="37" t="s">
        <v>13</v>
      </c>
      <c r="AX48" s="36">
        <f>SUM(AS49:AS53)</f>
        <v>0</v>
      </c>
    </row>
    <row r="49" spans="1:51" x14ac:dyDescent="0.25">
      <c r="A49" s="20"/>
      <c r="B49" s="191" t="s">
        <v>12</v>
      </c>
      <c r="C49" s="192"/>
      <c r="D49" s="39"/>
      <c r="E49" s="40"/>
      <c r="F49" s="40"/>
      <c r="G49" s="39"/>
      <c r="H49" s="39"/>
      <c r="I49" s="38"/>
      <c r="J49" s="28"/>
      <c r="K49" s="14" t="str">
        <f>IF(OR(I49="AA",I49="BA",I49="BB",I49="CB",I49="CC",I49="DC",I49="DD",I49="F",I49="I",I49="FA",I49="FF",I49="W",I49="T"),I49,IF(OR(H49="AA",H49="BA",H49="BB",H49="CB",H49="CC",H49="DC",H49="DD",H49="F",H49="I",H49="FA",H49="FF",H49="W",H49="T"),H49,IF(OR(G49="AA",G49="BA",G49="BB",G49="CB",G49="CC",G49="DC",G49="DD",G49="F",G49="I",G49="FA",G49="FF",G49="W",G49="T"),G49,IF(OR(F49="AA",F49="BA",F49="BB",F49="CB",F49="CC",F49="DC",F49="DD",F49="F",F49="FA",F49="FF",F49="I",F49="W",F49="T"),F49,IF(OR(E49="AA",E49="BA",E49="BB",E49="CB",E49="CC",E49="DC",E49="DD",E49="F",E49="FA",E49="FF",E49="I",E49="W",E49="T"),E49,"")))))</f>
        <v/>
      </c>
      <c r="L49" s="13">
        <f>IF(K49="AA",4,IF(K49="BA",3.5,IF(K49="BB",3,IF(K49="CB",2.5,IF(K49="CC",2,IF(K49="DC",1.5,IF(K49="DD",1,0)))))))</f>
        <v>0</v>
      </c>
      <c r="M49" s="12">
        <f>I49</f>
        <v>0</v>
      </c>
      <c r="N49" s="11">
        <f>IF(OR(K49="T",K49="W",K49="I", K49=""),0,1)</f>
        <v>0</v>
      </c>
      <c r="O49" s="10">
        <f>IF(OR(K49="AA",K49="BA",K49="BB",K49="CB",K49="CC",K49="DC",K49="DD",K49="T"),1,0)</f>
        <v>0</v>
      </c>
      <c r="P49" s="9">
        <f>N49*M49</f>
        <v>0</v>
      </c>
      <c r="Q49" s="8">
        <f>P49*L49</f>
        <v>0</v>
      </c>
      <c r="R49" s="7">
        <f>O49*M49</f>
        <v>0</v>
      </c>
      <c r="S49" s="6">
        <f>COUNTIF(E49:H49,"AA")+COUNTIF(E49:H49,"BA")+COUNTIF(E49:H49,"BB")+COUNTIF(E49:H49,"CB")+COUNTIF(E49:H49,"CC")+COUNTIF(E49:H49,"DC")+COUNTIF(E49:H49,"DD")+COUNTIF(E49:H49,"F")+COUNTIF(E49:H49,"I")+COUNTIF(E49:H49,"W")+COUNTIF(E49:H49,"T")+COUNTIF(E49:H49,"FF")+COUNTIF(E49:H49,"FA")</f>
        <v>0</v>
      </c>
      <c r="T49" s="5">
        <f>IF(S49&gt;0,S49-1,0)</f>
        <v>0</v>
      </c>
      <c r="U49" s="4">
        <f>(S49-T49)*M49</f>
        <v>0</v>
      </c>
      <c r="X49" s="37" t="s">
        <v>10</v>
      </c>
      <c r="Y49" s="36">
        <f>SUM(O49:O53)</f>
        <v>0</v>
      </c>
      <c r="Z49" s="18"/>
      <c r="AA49" s="191" t="s">
        <v>11</v>
      </c>
      <c r="AB49" s="192"/>
      <c r="AC49" s="39"/>
      <c r="AD49" s="40"/>
      <c r="AE49" s="40"/>
      <c r="AF49" s="39"/>
      <c r="AG49" s="39"/>
      <c r="AH49" s="38"/>
      <c r="AJ49" s="14" t="str">
        <f>IF(OR(AH49="AA",AH49="BA",AH49="BB",AH49="CB",AH49="CC",AH49="DC",AH49="DD",AH49="F",AH49="I",AH49="FA",AH49="FF",AH49="W",AH49="T"),AH49,IF(OR(AG49="AA",AG49="BA",AG49="BB",AG49="CB",AG49="CC",AG49="DC",AG49="DD",AG49="F",AG49="I",AG49="FA",AG49="FF",AG49="W",AG49="T"),AG49,IF(OR(AF49="AA",AF49="BA",AF49="BB",AF49="CB",AF49="CC",AF49="DC",AF49="DD",AF49="F",AF49="I",AF49="FA",AF49="FF",AF49="W",AF49="T"),AF49,IF(OR(AE49="AA",AE49="BA",AE49="BB",AE49="CB",AE49="CC",AE49="DC",AE49="DD",AE49="F",AE49="FA",AE49="FF",AE49="I",AE49="W",AE49="T"),AE49,IF(OR(AD49="AA",AD49="BA",AD49="BB",AD49="CB",AD49="CC",AD49="DC",AD49="DD",AD49="F",AD49="FA",AD49="FF",AD49="I",AD49="W",AD49="T"),AD49,"")))))</f>
        <v/>
      </c>
      <c r="AK49" s="13">
        <f>IF(AJ49="AA",4,IF(AJ49="BA",3.5,IF(AJ49="BB",3,IF(AJ49="CB",2.5,IF(AJ49="CC",2,IF(AJ49="DC",1.5,IF(AJ49="DD",1,0)))))))</f>
        <v>0</v>
      </c>
      <c r="AL49" s="12">
        <f>AH49</f>
        <v>0</v>
      </c>
      <c r="AM49" s="11">
        <f>IF(OR(AJ49="T",AJ49="W",AJ49="I", AJ49=""),0,1)</f>
        <v>0</v>
      </c>
      <c r="AN49" s="10">
        <f>IF(OR(AJ49="AA",AJ49="BA",AJ49="BB",AJ49="CB",AJ49="CC",AJ49="DC",AJ49="DD",AJ49="T"),1,0)</f>
        <v>0</v>
      </c>
      <c r="AO49" s="9">
        <f>AM49*AL49</f>
        <v>0</v>
      </c>
      <c r="AP49" s="8">
        <f>AO49*AK49</f>
        <v>0</v>
      </c>
      <c r="AQ49" s="7">
        <f>AN49*AL49</f>
        <v>0</v>
      </c>
      <c r="AR49" s="6">
        <f>COUNTIF(AD49:AG49,"AA")+COUNTIF(AD49:AG49,"BA")+COUNTIF(AD49:AG49,"BB")+COUNTIF(AD49:AG49,"CB")+COUNTIF(AD49:AG49,"CC")+COUNTIF(AD49:AG49,"DC")+COUNTIF(AD49:AG49,"DD")+COUNTIF(AD49:AG49,"F")+COUNTIF(AD49:AG49,"I")+COUNTIF(AD49:AG49,"W")+COUNTIF(AD49:AG49,"T")+COUNTIF(AD49:AG49,"FF")+COUNTIF(AD49:AG49,"FA")</f>
        <v>0</v>
      </c>
      <c r="AS49" s="5">
        <f>IF(AR49&gt;0,AR49-1,0)</f>
        <v>0</v>
      </c>
      <c r="AT49" s="4">
        <f>(AR49-AS49)*AL49</f>
        <v>0</v>
      </c>
      <c r="AW49" s="37" t="s">
        <v>10</v>
      </c>
      <c r="AX49" s="36">
        <f>SUM(AN49:AN53)</f>
        <v>0</v>
      </c>
    </row>
    <row r="50" spans="1:51" ht="15" customHeight="1" x14ac:dyDescent="0.25">
      <c r="A50" s="20"/>
      <c r="B50" s="187" t="s">
        <v>9</v>
      </c>
      <c r="C50" s="188"/>
      <c r="D50" s="34"/>
      <c r="E50" s="35"/>
      <c r="F50" s="35"/>
      <c r="G50" s="34"/>
      <c r="H50" s="34"/>
      <c r="I50" s="33"/>
      <c r="J50" s="28"/>
      <c r="K50" s="14" t="str">
        <f>IF(OR(I50="AA",I50="BA",I50="BB",I50="CB",I50="CC",I50="DC",I50="DD",I50="F",I50="I",I50="FA",I50="FF",I50="W",I50="T"),I50,IF(OR(H50="AA",H50="BA",H50="BB",H50="CB",H50="CC",H50="DC",H50="DD",H50="F",H50="I",H50="FA",H50="FF",H50="W",H50="T"),H50,IF(OR(G50="AA",G50="BA",G50="BB",G50="CB",G50="CC",G50="DC",G50="DD",G50="F",G50="I",G50="FA",G50="FF",G50="W",G50="T"),G50,IF(OR(F50="AA",F50="BA",F50="BB",F50="CB",F50="CC",F50="DC",F50="DD",F50="F",F50="FA",F50="FF",F50="I",F50="W",F50="T"),F50,IF(OR(E50="AA",E50="BA",E50="BB",E50="CB",E50="CC",E50="DC",E50="DD",E50="F",E50="FA",E50="FF",E50="I",E50="W",E50="T"),E50,"")))))</f>
        <v/>
      </c>
      <c r="L50" s="13">
        <f>IF(K50="AA",4,IF(K50="BA",3.5,IF(K50="BB",3,IF(K50="CB",2.5,IF(K50="CC",2,IF(K50="DC",1.5,IF(K50="DD",1,0)))))))</f>
        <v>0</v>
      </c>
      <c r="M50" s="12">
        <f>I50</f>
        <v>0</v>
      </c>
      <c r="N50" s="11">
        <f>IF(OR(K50="T",K50="W",K50="I", K50=""),0,1)</f>
        <v>0</v>
      </c>
      <c r="O50" s="10">
        <f>IF(OR(K50="AA",K50="BA",K50="BB",K50="CB",K50="CC",K50="DC",K50="DD",K50="T"),1,0)</f>
        <v>0</v>
      </c>
      <c r="P50" s="9">
        <f>N50*M50</f>
        <v>0</v>
      </c>
      <c r="Q50" s="8">
        <f>P50*L50</f>
        <v>0</v>
      </c>
      <c r="R50" s="7">
        <f>O50*M50</f>
        <v>0</v>
      </c>
      <c r="S50" s="6">
        <f>COUNTIF(E50:I50,"AA")+COUNTIF(E50:I50,"BA")+COUNTIF(E50:I50,"BB")+COUNTIF(E50:I50,"CB")+COUNTIF(E50:I50,"CC")+COUNTIF(E50:I50,"DC")+COUNTIF(E50:I50,"DD")+COUNTIF(E50:I50,"F")+COUNTIF(E50:I50,"I")+COUNTIF(E50:I50,"W")+COUNTIF(E50:I50,"T")+COUNTIF(E50:I50,"FF")+COUNTIF(E50:I50,"FA")</f>
        <v>0</v>
      </c>
      <c r="T50" s="5">
        <f>IF(S50&gt;0,S50-1,0)</f>
        <v>0</v>
      </c>
      <c r="U50" s="4">
        <f>(S50-T50)*M50</f>
        <v>0</v>
      </c>
      <c r="X50" s="32" t="s">
        <v>7</v>
      </c>
      <c r="Y50" s="31">
        <f>SUM(S49:S53)</f>
        <v>0</v>
      </c>
      <c r="Z50" s="18"/>
      <c r="AA50" s="187" t="s">
        <v>8</v>
      </c>
      <c r="AB50" s="188"/>
      <c r="AC50" s="34"/>
      <c r="AD50" s="35"/>
      <c r="AE50" s="35"/>
      <c r="AF50" s="34"/>
      <c r="AG50" s="34"/>
      <c r="AH50" s="33"/>
      <c r="AJ50" s="14" t="str">
        <f>IF(OR(AH50="AA",AH50="BA",AH50="BB",AH50="CB",AH50="CC",AH50="DC",AH50="DD",AH50="F",AH50="I",AH50="FA",AH50="FF",AH50="W",AH50="T"),AH50,IF(OR(AG50="AA",AG50="BA",AG50="BB",AG50="CB",AG50="CC",AG50="DC",AG50="DD",AG50="F",AG50="I",AG50="FA",AG50="FF",AG50="W",AG50="T"),AG50,IF(OR(AF50="AA",AF50="BA",AF50="BB",AF50="CB",AF50="CC",AF50="DC",AF50="DD",AF50="F",AF50="I",AF50="FA",AF50="FF",AF50="W",AF50="T"),AF50,IF(OR(AE50="AA",AE50="BA",AE50="BB",AE50="CB",AE50="CC",AE50="DC",AE50="DD",AE50="F",AE50="FA",AE50="FF",AE50="I",AE50="W",AE50="T"),AE50,IF(OR(AD50="AA",AD50="BA",AD50="BB",AD50="CB",AD50="CC",AD50="DC",AD50="DD",AD50="F",AD50="FA",AD50="FF",AD50="I",AD50="W",AD50="T"),AD50,"")))))</f>
        <v/>
      </c>
      <c r="AK50" s="13">
        <f>IF(AJ50="AA",4,IF(AJ50="BA",3.5,IF(AJ50="BB",3,IF(AJ50="CB",2.5,IF(AJ50="CC",2,IF(AJ50="DC",1.5,IF(AJ50="DD",1,0)))))))</f>
        <v>0</v>
      </c>
      <c r="AL50" s="12">
        <f>AH50</f>
        <v>0</v>
      </c>
      <c r="AM50" s="11">
        <f>IF(OR(AJ50="T",AJ50="W",AJ50="I", AJ50=""),0,1)</f>
        <v>0</v>
      </c>
      <c r="AN50" s="10">
        <f>IF(OR(AJ50="AA",AJ50="BA",AJ50="BB",AJ50="CB",AJ50="CC",AJ50="DC",AJ50="DD",AJ50="T"),1,0)</f>
        <v>0</v>
      </c>
      <c r="AO50" s="9">
        <f>AM50*AL50</f>
        <v>0</v>
      </c>
      <c r="AP50" s="8">
        <f>AO50*AK50</f>
        <v>0</v>
      </c>
      <c r="AQ50" s="7">
        <f>AN50*AL50</f>
        <v>0</v>
      </c>
      <c r="AR50" s="6">
        <f>COUNTIF(AD50:AH50,"AA")+COUNTIF(AD50:AH50,"BA")+COUNTIF(AD50:AH50,"BB")+COUNTIF(AD50:AH50,"CB")+COUNTIF(AD50:AH50,"CC")+COUNTIF(AD50:AH50,"DC")+COUNTIF(AD50:AH50,"DD")+COUNTIF(AD50:AH50,"F")+COUNTIF(AD50:AH50,"I")+COUNTIF(AD50:AH50,"W")+COUNTIF(AD50:AH50,"T")+COUNTIF(AD50:AH50,"FF")+COUNTIF(AD50:AH50,"FA")</f>
        <v>0</v>
      </c>
      <c r="AS50" s="5">
        <f>IF(AR50&gt;0,AR50-1,0)</f>
        <v>0</v>
      </c>
      <c r="AT50" s="4">
        <f>(AR50-AS50)*AL50</f>
        <v>0</v>
      </c>
      <c r="AW50" s="32" t="s">
        <v>7</v>
      </c>
      <c r="AX50" s="31">
        <f>SUM(AR49:AR53)</f>
        <v>0</v>
      </c>
    </row>
    <row r="51" spans="1:51" ht="15" customHeight="1" thickBot="1" x14ac:dyDescent="0.3">
      <c r="A51" s="20"/>
      <c r="B51" s="187" t="s">
        <v>6</v>
      </c>
      <c r="C51" s="188"/>
      <c r="D51" s="24"/>
      <c r="E51" s="25"/>
      <c r="F51" s="25"/>
      <c r="G51" s="24"/>
      <c r="H51" s="24"/>
      <c r="I51" s="23"/>
      <c r="J51" s="28"/>
      <c r="K51" s="14" t="str">
        <f>IF(OR(I51="AA",I51="BA",I51="BB",I51="CB",I51="CC",I51="DC",I51="DD",I51="F",I51="I",I51="FA",I51="FF",I51="W",I51="T"),I51,IF(OR(H51="AA",H51="BA",H51="BB",H51="CB",H51="CC",H51="DC",H51="DD",H51="F",H51="I",H51="FA",H51="FF",H51="W",H51="T"),H51,IF(OR(G51="AA",G51="BA",G51="BB",G51="CB",G51="CC",G51="DC",G51="DD",G51="F",G51="I",G51="FA",G51="FF",G51="W",G51="T"),G51,IF(OR(F51="AA",F51="BA",F51="BB",F51="CB",F51="CC",F51="DC",F51="DD",F51="F",F51="FA",F51="FF",F51="I",F51="W",F51="T"),F51,IF(OR(E51="AA",E51="BA",E51="BB",E51="CB",E51="CC",E51="DC",E51="DD",E51="F",E51="FA",E51="FF",E51="I",E51="W",E51="T"),E51,"")))))</f>
        <v/>
      </c>
      <c r="L51" s="13">
        <f>IF(K51="AA",4,IF(K51="BA",3.5,IF(K51="BB",3,IF(K51="CB",2.5,IF(K51="CC",2,IF(K51="DC",1.5,IF(K51="DD",1,0)))))))</f>
        <v>0</v>
      </c>
      <c r="M51" s="12">
        <f>I51</f>
        <v>0</v>
      </c>
      <c r="N51" s="11">
        <f>IF(OR(K51="T",K51="W",K51="I", K51=""),0,1)</f>
        <v>0</v>
      </c>
      <c r="O51" s="10">
        <f>IF(OR(K51="AA",K51="BA",K51="BB",K51="CB",K51="CC",K51="DC",K51="DD",K51="T"),1,0)</f>
        <v>0</v>
      </c>
      <c r="P51" s="9">
        <f>N51*M51</f>
        <v>0</v>
      </c>
      <c r="Q51" s="8">
        <f>P51*L51</f>
        <v>0</v>
      </c>
      <c r="R51" s="7">
        <f>O51*M51</f>
        <v>0</v>
      </c>
      <c r="S51" s="6">
        <f>COUNTIF(E51:I51,"AA")+COUNTIF(E51:I51,"BA")+COUNTIF(E51:I51,"BB")+COUNTIF(E51:I51,"CB")+COUNTIF(E51:I51,"CC")+COUNTIF(E51:I51,"DC")+COUNTIF(E51:I51,"DD")+COUNTIF(E51:I51,"F")+COUNTIF(E51:I51,"I")+COUNTIF(E51:I51,"W")+COUNTIF(E51:I51,"T")+COUNTIF(E51:I51,"FF")+COUNTIF(E51:I51,"FA")</f>
        <v>0</v>
      </c>
      <c r="T51" s="5">
        <f>IF(S51&gt;0,S51-1,0)</f>
        <v>0</v>
      </c>
      <c r="U51" s="4">
        <f>(S51-T51)*M51</f>
        <v>0</v>
      </c>
      <c r="X51" s="30" t="s">
        <v>4</v>
      </c>
      <c r="Y51" s="29">
        <f>COUNTIF(K49:K53,"I")</f>
        <v>0</v>
      </c>
      <c r="Z51" s="18"/>
      <c r="AA51" s="187" t="s">
        <v>5</v>
      </c>
      <c r="AB51" s="188"/>
      <c r="AC51" s="24"/>
      <c r="AD51" s="25"/>
      <c r="AE51" s="25"/>
      <c r="AF51" s="24"/>
      <c r="AG51" s="24"/>
      <c r="AH51" s="23"/>
      <c r="AJ51" s="14" t="str">
        <f>IF(OR(AH51="AA",AH51="BA",AH51="BB",AH51="CB",AH51="CC",AH51="DC",AH51="DD",AH51="F",AH51="I",AH51="FA",AH51="FF",AH51="W",AH51="T"),AH51,IF(OR(AG51="AA",AG51="BA",AG51="BB",AG51="CB",AG51="CC",AG51="DC",AG51="DD",AG51="F",AG51="I",AG51="FA",AG51="FF",AG51="W",AG51="T"),AG51,IF(OR(AF51="AA",AF51="BA",AF51="BB",AF51="CB",AF51="CC",AF51="DC",AF51="DD",AF51="F",AF51="I",AF51="FA",AF51="FF",AF51="W",AF51="T"),AF51,IF(OR(AE51="AA",AE51="BA",AE51="BB",AE51="CB",AE51="CC",AE51="DC",AE51="DD",AE51="F",AE51="FA",AE51="FF",AE51="I",AE51="W",AE51="T"),AE51,IF(OR(AD51="AA",AD51="BA",AD51="BB",AD51="CB",AD51="CC",AD51="DC",AD51="DD",AD51="F",AD51="FA",AD51="FF",AD51="I",AD51="W",AD51="T"),AD51,"")))))</f>
        <v/>
      </c>
      <c r="AK51" s="13">
        <f>IF(AJ51="AA",4,IF(AJ51="BA",3.5,IF(AJ51="BB",3,IF(AJ51="CB",2.5,IF(AJ51="CC",2,IF(AJ51="DC",1.5,IF(AJ51="DD",1,0)))))))</f>
        <v>0</v>
      </c>
      <c r="AL51" s="12">
        <f>AH51</f>
        <v>0</v>
      </c>
      <c r="AM51" s="11">
        <f>IF(OR(AJ51="T",AJ51="W",AJ51="I", AJ51=""),0,1)</f>
        <v>0</v>
      </c>
      <c r="AN51" s="10">
        <f>IF(OR(AJ51="AA",AJ51="BA",AJ51="BB",AJ51="CB",AJ51="CC",AJ51="DC",AJ51="DD",AJ51="T"),1,0)</f>
        <v>0</v>
      </c>
      <c r="AO51" s="9">
        <f>AM51*AL51</f>
        <v>0</v>
      </c>
      <c r="AP51" s="8">
        <f>AO51*AK51</f>
        <v>0</v>
      </c>
      <c r="AQ51" s="7">
        <f>AN51*AL51</f>
        <v>0</v>
      </c>
      <c r="AR51" s="6">
        <f>COUNTIF(AD51:AH51,"AA")+COUNTIF(AD51:AH51,"BA")+COUNTIF(AD51:AH51,"BB")+COUNTIF(AD51:AH51,"CB")+COUNTIF(AD51:AH51,"CC")+COUNTIF(AD51:AH51,"DC")+COUNTIF(AD51:AH51,"DD")+COUNTIF(AD51:AH51,"F")+COUNTIF(AD51:AH51,"I")+COUNTIF(AD51:AH51,"W")+COUNTIF(AD51:AH51,"T")+COUNTIF(AD51:AH51,"FF")+COUNTIF(AD51:AH51,"FA")</f>
        <v>0</v>
      </c>
      <c r="AS51" s="5">
        <f>IF(AR51&gt;0,AR51-1,0)</f>
        <v>0</v>
      </c>
      <c r="AT51" s="4">
        <f>(AR51-AS51)*AL51</f>
        <v>0</v>
      </c>
      <c r="AW51" s="30" t="s">
        <v>4</v>
      </c>
      <c r="AX51" s="29">
        <f>COUNTIF(AJ49:AJ53,"I")</f>
        <v>0</v>
      </c>
    </row>
    <row r="52" spans="1:51" ht="15" customHeight="1" x14ac:dyDescent="0.25">
      <c r="A52" s="20"/>
      <c r="B52" s="187" t="s">
        <v>3</v>
      </c>
      <c r="C52" s="188"/>
      <c r="D52" s="24"/>
      <c r="E52" s="25"/>
      <c r="F52" s="25"/>
      <c r="G52" s="24"/>
      <c r="H52" s="24"/>
      <c r="I52" s="23"/>
      <c r="J52" s="28"/>
      <c r="K52" s="14" t="str">
        <f>IF(OR(I52="AA",I52="BA",I52="BB",I52="CB",I52="CC",I52="DC",I52="DD",I52="F",I52="I",I52="FA",I52="FF",I52="W",I52="T"),I52,IF(OR(H52="AA",H52="BA",H52="BB",H52="CB",H52="CC",H52="DC",H52="DD",H52="F",H52="I",H52="FA",H52="FF",H52="W",H52="T"),H52,IF(OR(G52="AA",G52="BA",G52="BB",G52="CB",G52="CC",G52="DC",G52="DD",G52="F",G52="I",G52="FA",G52="FF",G52="W",G52="T"),G52,IF(OR(F52="AA",F52="BA",F52="BB",F52="CB",F52="CC",F52="DC",F52="DD",F52="F",F52="FA",F52="FF",F52="I",F52="W",F52="T"),F52,IF(OR(E52="AA",E52="BA",E52="BB",E52="CB",E52="CC",E52="DC",E52="DD",E52="F",E52="FA",E52="FF",E52="I",E52="W",E52="T"),E52,"")))))</f>
        <v/>
      </c>
      <c r="L52" s="13">
        <f>IF(K52="AA",4,IF(K52="BA",3.5,IF(K52="BB",3,IF(K52="CB",2.5,IF(K52="CC",2,IF(K52="DC",1.5,IF(K52="DD",1,0)))))))</f>
        <v>0</v>
      </c>
      <c r="M52" s="12">
        <f>I52</f>
        <v>0</v>
      </c>
      <c r="N52" s="11">
        <f>IF(OR(K52="T",K52="W",K52="I", K52=""),0,1)</f>
        <v>0</v>
      </c>
      <c r="O52" s="10">
        <f>IF(OR(K52="AA",K52="BA",K52="BB",K52="CB",K52="CC",K52="DC",K52="DD",K52="T"),1,0)</f>
        <v>0</v>
      </c>
      <c r="P52" s="9">
        <f>N52*M52</f>
        <v>0</v>
      </c>
      <c r="Q52" s="8">
        <f>P52*L52</f>
        <v>0</v>
      </c>
      <c r="R52" s="7">
        <f>O52*M52</f>
        <v>0</v>
      </c>
      <c r="S52" s="6">
        <f>COUNTIF(E52:I52,"AA")+COUNTIF(E52:I52,"BA")+COUNTIF(E52:I52,"BB")+COUNTIF(E52:I52,"CB")+COUNTIF(E52:I52,"CC")+COUNTIF(E52:I52,"DC")+COUNTIF(E52:I52,"DD")+COUNTIF(E52:I52,"F")+COUNTIF(E52:I52,"I")+COUNTIF(E52:I52,"W")+COUNTIF(E52:I52,"T")+COUNTIF(E52:I52,"FF")+COUNTIF(E52:I52,"FA")</f>
        <v>0</v>
      </c>
      <c r="T52" s="5">
        <f>IF(S52&gt;0,S52-1,0)</f>
        <v>0</v>
      </c>
      <c r="U52" s="4">
        <f>(S52-T52)*M52</f>
        <v>0</v>
      </c>
      <c r="W52" s="2"/>
      <c r="X52" s="27"/>
      <c r="Y52" s="21"/>
      <c r="Z52" s="26"/>
      <c r="AA52" s="187" t="s">
        <v>2</v>
      </c>
      <c r="AB52" s="188"/>
      <c r="AC52" s="24"/>
      <c r="AD52" s="25"/>
      <c r="AE52" s="25"/>
      <c r="AF52" s="24"/>
      <c r="AG52" s="24"/>
      <c r="AH52" s="23"/>
      <c r="AJ52" s="14" t="str">
        <f>IF(OR(AH52="AA",AH52="BA",AH52="BB",AH52="CB",AH52="CC",AH52="DC",AH52="DD",AH52="F",AH52="I",AH52="FA",AH52="FF",AH52="W",AH52="T"),AH52,IF(OR(AG52="AA",AG52="BA",AG52="BB",AG52="CB",AG52="CC",AG52="DC",AG52="DD",AG52="F",AG52="I",AG52="FA",AG52="FF",AG52="W",AG52="T"),AG52,IF(OR(AF52="AA",AF52="BA",AF52="BB",AF52="CB",AF52="CC",AF52="DC",AF52="DD",AF52="F",AF52="I",AF52="FA",AF52="FF",AF52="W",AF52="T"),AF52,IF(OR(AE52="AA",AE52="BA",AE52="BB",AE52="CB",AE52="CC",AE52="DC",AE52="DD",AE52="F",AE52="FA",AE52="FF",AE52="I",AE52="W",AE52="T"),AE52,IF(OR(AD52="AA",AD52="BA",AD52="BB",AD52="CB",AD52="CC",AD52="DC",AD52="DD",AD52="F",AD52="FA",AD52="FF",AD52="I",AD52="W",AD52="T"),AD52,"")))))</f>
        <v/>
      </c>
      <c r="AK52" s="13">
        <f>IF(AJ52="AA",4,IF(AJ52="BA",3.5,IF(AJ52="BB",3,IF(AJ52="CB",2.5,IF(AJ52="CC",2,IF(AJ52="DC",1.5,IF(AJ52="DD",1,0)))))))</f>
        <v>0</v>
      </c>
      <c r="AL52" s="12">
        <f>AH52</f>
        <v>0</v>
      </c>
      <c r="AM52" s="11">
        <f>IF(OR(AJ52="T",AJ52="W",AJ52="I", AJ52=""),0,1)</f>
        <v>0</v>
      </c>
      <c r="AN52" s="10">
        <f>IF(OR(AJ52="AA",AJ52="BA",AJ52="BB",AJ52="CB",AJ52="CC",AJ52="DC",AJ52="DD",AJ52="T"),1,0)</f>
        <v>0</v>
      </c>
      <c r="AO52" s="9">
        <f>AM52*AL52</f>
        <v>0</v>
      </c>
      <c r="AP52" s="8">
        <f>AO52*AK52</f>
        <v>0</v>
      </c>
      <c r="AQ52" s="7">
        <f>AN52*AL52</f>
        <v>0</v>
      </c>
      <c r="AR52" s="6">
        <f>COUNTIF(AD52:AH52,"AA")+COUNTIF(AD52:AH52,"BA")+COUNTIF(AD52:AH52,"BB")+COUNTIF(AD52:AH52,"CB")+COUNTIF(AD52:AH52,"CC")+COUNTIF(AD52:AH52,"DC")+COUNTIF(AD52:AH52,"DD")+COUNTIF(AD52:AH52,"F")+COUNTIF(AD52:AH52,"I")+COUNTIF(AD52:AH52,"W")+COUNTIF(AD52:AH52,"T")+COUNTIF(AD52:AH52,"FF")+COUNTIF(AD52:AH52,"FA")</f>
        <v>0</v>
      </c>
      <c r="AS52" s="5">
        <f>IF(AR52&gt;0,AR52-1,0)</f>
        <v>0</v>
      </c>
      <c r="AT52" s="4">
        <f>(AR52-AS52)*AL52</f>
        <v>0</v>
      </c>
      <c r="AW52" s="22"/>
      <c r="AX52" s="21"/>
      <c r="AY52" s="2"/>
    </row>
    <row r="53" spans="1:51" ht="15.75" thickBot="1" x14ac:dyDescent="0.3">
      <c r="A53" s="20"/>
      <c r="B53" s="189" t="s">
        <v>1</v>
      </c>
      <c r="C53" s="190"/>
      <c r="D53" s="16"/>
      <c r="E53" s="17"/>
      <c r="F53" s="17"/>
      <c r="G53" s="16"/>
      <c r="H53" s="16"/>
      <c r="I53" s="15"/>
      <c r="J53" s="19"/>
      <c r="K53" s="14" t="str">
        <f>IF(OR(I53="AA",I53="BA",I53="BB",I53="CB",I53="CC",I53="DC",I53="DD",I53="F",I53="I",I53="FA",I53="FF",I53="W",I53="T"),I53,IF(OR(H53="AA",H53="BA",H53="BB",H53="CB",H53="CC",H53="DC",H53="DD",H53="F",H53="I",H53="FA",H53="FF",H53="W",H53="T"),H53,IF(OR(G53="AA",G53="BA",G53="BB",G53="CB",G53="CC",G53="DC",G53="DD",G53="F",G53="I",G53="FA",G53="FF",G53="W",G53="T"),G53,IF(OR(F53="AA",F53="BA",F53="BB",F53="CB",F53="CC",F53="DC",F53="DD",F53="F",F53="FA",F53="FF",F53="I",F53="W",F53="T"),F53,IF(OR(E53="AA",E53="BA",E53="BB",E53="CB",E53="CC",E53="DC",E53="DD",E53="F",E53="FA",E53="FF",E53="I",E53="W",E53="T"),E53,"")))))</f>
        <v/>
      </c>
      <c r="L53" s="13">
        <f>IF(K53="AA",4,IF(K53="BA",3.5,IF(K53="BB",3,IF(K53="CB",2.5,IF(K53="CC",2,IF(K53="DC",1.5,IF(K53="DD",1,0)))))))</f>
        <v>0</v>
      </c>
      <c r="M53" s="12">
        <f>I53</f>
        <v>0</v>
      </c>
      <c r="N53" s="11">
        <f>IF(OR(K53="T",K53="W",K53="I", K53=""),0,1)</f>
        <v>0</v>
      </c>
      <c r="O53" s="10">
        <f>IF(OR(K53="AA",K53="BA",K53="BB",K53="CB",K53="CC",K53="DC",K53="DD",K53="T"),1,0)</f>
        <v>0</v>
      </c>
      <c r="P53" s="9">
        <f>N53*M53</f>
        <v>0</v>
      </c>
      <c r="Q53" s="8">
        <f>P53*L53</f>
        <v>0</v>
      </c>
      <c r="R53" s="7">
        <f>O53*M53</f>
        <v>0</v>
      </c>
      <c r="S53" s="6">
        <f>COUNTIF(E53:I53,"AA")+COUNTIF(E53:I53,"BA")+COUNTIF(E53:I53,"BB")+COUNTIF(E53:I53,"CB")+COUNTIF(E53:I53,"CC")+COUNTIF(E53:I53,"DC")+COUNTIF(E53:I53,"DD")+COUNTIF(E53:I53,"F")+COUNTIF(E53:I53,"I")+COUNTIF(E53:I53,"W")+COUNTIF(E53:I53,"T")+COUNTIF(E53:I53,"FF")+COUNTIF(E53:I53,"FA")</f>
        <v>0</v>
      </c>
      <c r="T53" s="5">
        <f>IF(S53&gt;0,S53-1,0)</f>
        <v>0</v>
      </c>
      <c r="U53" s="4">
        <f>(S53-T53)*M53</f>
        <v>0</v>
      </c>
      <c r="Z53" s="18"/>
      <c r="AA53" s="189" t="s">
        <v>0</v>
      </c>
      <c r="AB53" s="190"/>
      <c r="AC53" s="16"/>
      <c r="AD53" s="17"/>
      <c r="AE53" s="17"/>
      <c r="AF53" s="16"/>
      <c r="AG53" s="16"/>
      <c r="AH53" s="15"/>
      <c r="AJ53" s="14" t="str">
        <f>IF(OR(AH53="AA",AH53="BA",AH53="BB",AH53="CB",AH53="CC",AH53="DC",AH53="DD",AH53="F",AH53="I",AH53="FA",AH53="FF",AH53="W",AH53="T"),AH53,IF(OR(AG53="AA",AG53="BA",AG53="BB",AG53="CB",AG53="CC",AG53="DC",AG53="DD",AG53="F",AG53="I",AG53="FA",AG53="FF",AG53="W",AG53="T"),AG53,IF(OR(AF53="AA",AF53="BA",AF53="BB",AF53="CB",AF53="CC",AF53="DC",AF53="DD",AF53="F",AF53="I",AF53="FA",AF53="FF",AF53="W",AF53="T"),AF53,IF(OR(AE53="AA",AE53="BA",AE53="BB",AE53="CB",AE53="CC",AE53="DC",AE53="DD",AE53="F",AE53="FA",AE53="FF",AE53="I",AE53="W",AE53="T"),AE53,IF(OR(AD53="AA",AD53="BA",AD53="BB",AD53="CB",AD53="CC",AD53="DC",AD53="DD",AD53="F",AD53="FA",AD53="FF",AD53="I",AD53="W",AD53="T"),AD53,"")))))</f>
        <v/>
      </c>
      <c r="AK53" s="13">
        <f>IF(AJ53="AA",4,IF(AJ53="BA",3.5,IF(AJ53="BB",3,IF(AJ53="CB",2.5,IF(AJ53="CC",2,IF(AJ53="DC",1.5,IF(AJ53="DD",1,0)))))))</f>
        <v>0</v>
      </c>
      <c r="AL53" s="12">
        <f>AH53</f>
        <v>0</v>
      </c>
      <c r="AM53" s="11">
        <f>IF(OR(AJ53="T",AJ53="W",AJ53="I", AJ53=""),0,1)</f>
        <v>0</v>
      </c>
      <c r="AN53" s="10">
        <f>IF(OR(AJ53="AA",AJ53="BA",AJ53="BB",AJ53="CB",AJ53="CC",AJ53="DC",AJ53="DD",AJ53="T"),1,0)</f>
        <v>0</v>
      </c>
      <c r="AO53" s="9">
        <f>AM53*AL53</f>
        <v>0</v>
      </c>
      <c r="AP53" s="8">
        <f>AO53*AK53</f>
        <v>0</v>
      </c>
      <c r="AQ53" s="7">
        <f>AN53*AL53</f>
        <v>0</v>
      </c>
      <c r="AR53" s="6">
        <f>COUNTIF(AD53:AH53,"AA")+COUNTIF(AD53:AH53,"BA")+COUNTIF(AD53:AH53,"BB")+COUNTIF(AD53:AH53,"CB")+COUNTIF(AD53:AH53,"CC")+COUNTIF(AD53:AH53,"DC")+COUNTIF(AD53:AH53,"DD")+COUNTIF(AD53:AH53,"F")+COUNTIF(AD53:AH53,"I")+COUNTIF(AD53:AH53,"W")+COUNTIF(AD53:AH53,"T")+COUNTIF(AD53:AH53,"FF")+COUNTIF(AD53:AH53,"FA")</f>
        <v>0</v>
      </c>
      <c r="AS53" s="5">
        <f>IF(AR53&gt;0,AR53-1,0)</f>
        <v>0</v>
      </c>
      <c r="AT53" s="4">
        <f>(AR53-AS53)*AL53</f>
        <v>0</v>
      </c>
    </row>
    <row r="54" spans="1:51" x14ac:dyDescent="0.25">
      <c r="X54" s="3"/>
      <c r="Y54" s="3"/>
      <c r="AW54" s="2"/>
    </row>
    <row r="55" spans="1:51" x14ac:dyDescent="0.25">
      <c r="AW55" s="2"/>
    </row>
    <row r="56" spans="1:51" x14ac:dyDescent="0.25">
      <c r="AW56" s="2"/>
    </row>
  </sheetData>
  <sheetProtection password="C6C9" sheet="1" objects="1" scenarios="1" selectLockedCells="1"/>
  <mergeCells count="150">
    <mergeCell ref="AB2:AH5"/>
    <mergeCell ref="AT18:AT19"/>
    <mergeCell ref="AM28:AM29"/>
    <mergeCell ref="AN28:AN29"/>
    <mergeCell ref="AO28:AO29"/>
    <mergeCell ref="AP28:AP29"/>
    <mergeCell ref="AQ28:AQ29"/>
    <mergeCell ref="AR28:AR29"/>
    <mergeCell ref="AS10:AS11"/>
    <mergeCell ref="AR10:AR11"/>
    <mergeCell ref="AQ10:AQ11"/>
    <mergeCell ref="AP10:AP11"/>
    <mergeCell ref="AB16:AC16"/>
    <mergeCell ref="AO10:AO11"/>
    <mergeCell ref="AN10:AN11"/>
    <mergeCell ref="AM10:AM11"/>
    <mergeCell ref="B49:C49"/>
    <mergeCell ref="AS38:AS39"/>
    <mergeCell ref="AT38:AT39"/>
    <mergeCell ref="B25:C27"/>
    <mergeCell ref="AA25:AB27"/>
    <mergeCell ref="B35:I37"/>
    <mergeCell ref="F43:I48"/>
    <mergeCell ref="AS28:AS29"/>
    <mergeCell ref="AT28:AT29"/>
    <mergeCell ref="AQ38:AQ39"/>
    <mergeCell ref="AR38:AR39"/>
    <mergeCell ref="AE25:AH27"/>
    <mergeCell ref="AN38:AN39"/>
    <mergeCell ref="AB29:AH29"/>
    <mergeCell ref="C31:D31"/>
    <mergeCell ref="C32:D32"/>
    <mergeCell ref="AB32:AC32"/>
    <mergeCell ref="AD8:AE8"/>
    <mergeCell ref="AT10:AT11"/>
    <mergeCell ref="AE43:AH48"/>
    <mergeCell ref="AM18:AM19"/>
    <mergeCell ref="AN18:AN19"/>
    <mergeCell ref="AO18:AO19"/>
    <mergeCell ref="AP18:AP19"/>
    <mergeCell ref="AQ18:AQ19"/>
    <mergeCell ref="AR18:AR19"/>
    <mergeCell ref="AS18:AS19"/>
    <mergeCell ref="AO38:AO39"/>
    <mergeCell ref="AP38:AP39"/>
    <mergeCell ref="AM38:AM39"/>
    <mergeCell ref="AB42:AC42"/>
    <mergeCell ref="C34:D34"/>
    <mergeCell ref="AB34:AC34"/>
    <mergeCell ref="AA35:AB37"/>
    <mergeCell ref="N38:N39"/>
    <mergeCell ref="O38:O39"/>
    <mergeCell ref="P38:P39"/>
    <mergeCell ref="AA51:AB51"/>
    <mergeCell ref="AA52:AB52"/>
    <mergeCell ref="AA53:AB53"/>
    <mergeCell ref="B50:C50"/>
    <mergeCell ref="AA50:AB50"/>
    <mergeCell ref="AA49:AB49"/>
    <mergeCell ref="Q38:Q39"/>
    <mergeCell ref="R38:R39"/>
    <mergeCell ref="S38:S39"/>
    <mergeCell ref="T38:T39"/>
    <mergeCell ref="B51:C51"/>
    <mergeCell ref="B52:C52"/>
    <mergeCell ref="C41:D41"/>
    <mergeCell ref="C42:D42"/>
    <mergeCell ref="B53:C53"/>
    <mergeCell ref="U38:U39"/>
    <mergeCell ref="C39:I39"/>
    <mergeCell ref="AB39:AH39"/>
    <mergeCell ref="C40:D40"/>
    <mergeCell ref="AB40:AC40"/>
    <mergeCell ref="B43:C45"/>
    <mergeCell ref="AA43:AB45"/>
    <mergeCell ref="B46:C48"/>
    <mergeCell ref="AA46:AB48"/>
    <mergeCell ref="AB41:AC41"/>
    <mergeCell ref="C23:D23"/>
    <mergeCell ref="AB23:AC23"/>
    <mergeCell ref="C19:I19"/>
    <mergeCell ref="AB19:AH19"/>
    <mergeCell ref="C20:D20"/>
    <mergeCell ref="AB20:AC20"/>
    <mergeCell ref="C21:D21"/>
    <mergeCell ref="AB21:AC21"/>
    <mergeCell ref="N18:N19"/>
    <mergeCell ref="S28:S29"/>
    <mergeCell ref="T28:T29"/>
    <mergeCell ref="C30:D30"/>
    <mergeCell ref="AB30:AC30"/>
    <mergeCell ref="C33:D33"/>
    <mergeCell ref="AB33:AC33"/>
    <mergeCell ref="U28:U29"/>
    <mergeCell ref="C29:I29"/>
    <mergeCell ref="AB31:AC31"/>
    <mergeCell ref="N28:N29"/>
    <mergeCell ref="O28:O29"/>
    <mergeCell ref="P28:P29"/>
    <mergeCell ref="Q28:Q29"/>
    <mergeCell ref="R28:R29"/>
    <mergeCell ref="AE6:AH6"/>
    <mergeCell ref="B7:D7"/>
    <mergeCell ref="E7:F7"/>
    <mergeCell ref="R10:R11"/>
    <mergeCell ref="S10:S11"/>
    <mergeCell ref="AB15:AC15"/>
    <mergeCell ref="C16:D16"/>
    <mergeCell ref="O18:O19"/>
    <mergeCell ref="P18:P19"/>
    <mergeCell ref="Q18:Q19"/>
    <mergeCell ref="R18:R19"/>
    <mergeCell ref="S18:S19"/>
    <mergeCell ref="T18:T19"/>
    <mergeCell ref="C24:D24"/>
    <mergeCell ref="AB24:AC24"/>
    <mergeCell ref="C11:I11"/>
    <mergeCell ref="AB11:AH11"/>
    <mergeCell ref="T10:T11"/>
    <mergeCell ref="U10:U11"/>
    <mergeCell ref="N10:N11"/>
    <mergeCell ref="O10:O11"/>
    <mergeCell ref="P10:P11"/>
    <mergeCell ref="Q10:Q11"/>
    <mergeCell ref="U18:U19"/>
    <mergeCell ref="AB22:AC22"/>
    <mergeCell ref="AB17:AC17"/>
    <mergeCell ref="C17:D17"/>
    <mergeCell ref="AB12:AC12"/>
    <mergeCell ref="AB13:AC13"/>
    <mergeCell ref="C14:D14"/>
    <mergeCell ref="AB14:AC14"/>
    <mergeCell ref="C22:D22"/>
    <mergeCell ref="C15:D15"/>
    <mergeCell ref="C12:D12"/>
    <mergeCell ref="C13:D13"/>
    <mergeCell ref="B9:D9"/>
    <mergeCell ref="E9:F9"/>
    <mergeCell ref="C5:H5"/>
    <mergeCell ref="B6:D6"/>
    <mergeCell ref="E6:F6"/>
    <mergeCell ref="G6:AA7"/>
    <mergeCell ref="D2:G2"/>
    <mergeCell ref="D3:G3"/>
    <mergeCell ref="B2:C2"/>
    <mergeCell ref="B3:C3"/>
    <mergeCell ref="B4:C4"/>
    <mergeCell ref="B8:D8"/>
    <mergeCell ref="E8:F8"/>
    <mergeCell ref="G8:AA8"/>
  </mergeCells>
  <conditionalFormatting sqref="B14:D14">
    <cfRule type="expression" dxfId="53" priority="52">
      <formula>$O$14=1</formula>
    </cfRule>
  </conditionalFormatting>
  <conditionalFormatting sqref="B17:D17">
    <cfRule type="expression" dxfId="52" priority="51">
      <formula>$O$17=1</formula>
    </cfRule>
  </conditionalFormatting>
  <conditionalFormatting sqref="B16:D16">
    <cfRule type="expression" dxfId="51" priority="50">
      <formula>$O$16=1</formula>
    </cfRule>
  </conditionalFormatting>
  <conditionalFormatting sqref="B13:D13">
    <cfRule type="expression" dxfId="50" priority="49">
      <formula>$O$13=1</formula>
    </cfRule>
  </conditionalFormatting>
  <conditionalFormatting sqref="B15:D15">
    <cfRule type="expression" dxfId="49" priority="48">
      <formula>$O$15=1</formula>
    </cfRule>
  </conditionalFormatting>
  <conditionalFormatting sqref="B20:D20">
    <cfRule type="expression" dxfId="48" priority="47">
      <formula>$O$20=1</formula>
    </cfRule>
  </conditionalFormatting>
  <conditionalFormatting sqref="B22:D22">
    <cfRule type="expression" dxfId="47" priority="46">
      <formula>$O$22=1</formula>
    </cfRule>
  </conditionalFormatting>
  <conditionalFormatting sqref="AA25:AC27">
    <cfRule type="expression" dxfId="46" priority="45">
      <formula>$AN$25=1</formula>
    </cfRule>
  </conditionalFormatting>
  <conditionalFormatting sqref="B30:D30">
    <cfRule type="expression" dxfId="45" priority="44">
      <formula>$O$30=1</formula>
    </cfRule>
  </conditionalFormatting>
  <conditionalFormatting sqref="B33:D33">
    <cfRule type="expression" dxfId="44" priority="43">
      <formula>$O$33=1</formula>
    </cfRule>
  </conditionalFormatting>
  <conditionalFormatting sqref="AA13:AC13">
    <cfRule type="expression" dxfId="43" priority="42">
      <formula>$AN$13=1</formula>
    </cfRule>
  </conditionalFormatting>
  <conditionalFormatting sqref="AA12:AC12">
    <cfRule type="expression" dxfId="42" priority="41">
      <formula>$AN$12=1</formula>
    </cfRule>
  </conditionalFormatting>
  <conditionalFormatting sqref="AA15:AC15">
    <cfRule type="expression" dxfId="41" priority="40">
      <formula>$AN$15=1</formula>
    </cfRule>
  </conditionalFormatting>
  <conditionalFormatting sqref="AA20:AC20">
    <cfRule type="expression" dxfId="40" priority="39">
      <formula>$AN$20=1</formula>
    </cfRule>
  </conditionalFormatting>
  <conditionalFormatting sqref="AA23:AC23">
    <cfRule type="expression" dxfId="39" priority="38">
      <formula>$AN$23=1</formula>
    </cfRule>
  </conditionalFormatting>
  <conditionalFormatting sqref="AA33:AC33">
    <cfRule type="expression" dxfId="38" priority="37">
      <formula>$AN$33=1</formula>
    </cfRule>
  </conditionalFormatting>
  <conditionalFormatting sqref="AA30:AC30">
    <cfRule type="expression" dxfId="37" priority="36">
      <formula>$AN$30=1</formula>
    </cfRule>
  </conditionalFormatting>
  <conditionalFormatting sqref="AA32:AC32">
    <cfRule type="expression" dxfId="36" priority="35">
      <formula>$AN$32=1</formula>
    </cfRule>
  </conditionalFormatting>
  <conditionalFormatting sqref="AA31:AC31">
    <cfRule type="expression" dxfId="35" priority="34">
      <formula>$AN$31=1</formula>
    </cfRule>
  </conditionalFormatting>
  <conditionalFormatting sqref="AA35:AC37">
    <cfRule type="expression" dxfId="34" priority="33">
      <formula>$AN$35=1</formula>
    </cfRule>
  </conditionalFormatting>
  <conditionalFormatting sqref="AA40:AC40">
    <cfRule type="expression" dxfId="33" priority="32">
      <formula>$AN$40=1</formula>
    </cfRule>
  </conditionalFormatting>
  <conditionalFormatting sqref="B11:I11">
    <cfRule type="expression" dxfId="32" priority="31">
      <formula>$B$11=0</formula>
    </cfRule>
  </conditionalFormatting>
  <conditionalFormatting sqref="C19:I19">
    <cfRule type="expression" dxfId="31" priority="30">
      <formula>C19=0</formula>
    </cfRule>
  </conditionalFormatting>
  <conditionalFormatting sqref="B19:I19">
    <cfRule type="expression" dxfId="30" priority="29">
      <formula>$B$19=0</formula>
    </cfRule>
  </conditionalFormatting>
  <conditionalFormatting sqref="B29:I29">
    <cfRule type="expression" dxfId="29" priority="28">
      <formula>$B$29=0</formula>
    </cfRule>
  </conditionalFormatting>
  <conditionalFormatting sqref="B39:I39">
    <cfRule type="expression" dxfId="28" priority="27">
      <formula>$B$39=0</formula>
    </cfRule>
  </conditionalFormatting>
  <conditionalFormatting sqref="AA39:AH39">
    <cfRule type="expression" dxfId="27" priority="26">
      <formula>$AA$39=0</formula>
    </cfRule>
  </conditionalFormatting>
  <conditionalFormatting sqref="AA29:AH29">
    <cfRule type="expression" dxfId="26" priority="25">
      <formula>$AA$29=0</formula>
    </cfRule>
  </conditionalFormatting>
  <conditionalFormatting sqref="AA19:AH19">
    <cfRule type="expression" dxfId="25" priority="24">
      <formula>$AA$19=0</formula>
    </cfRule>
  </conditionalFormatting>
  <conditionalFormatting sqref="AA11:AH11">
    <cfRule type="expression" dxfId="24" priority="23">
      <formula>$AA$11=0</formula>
    </cfRule>
  </conditionalFormatting>
  <conditionalFormatting sqref="B23:D23">
    <cfRule type="expression" dxfId="23" priority="22">
      <formula>$O$23=1</formula>
    </cfRule>
  </conditionalFormatting>
  <conditionalFormatting sqref="B31:D31">
    <cfRule type="expression" dxfId="22" priority="21">
      <formula>$O$31=1</formula>
    </cfRule>
  </conditionalFormatting>
  <conditionalFormatting sqref="AA21:AC21">
    <cfRule type="expression" dxfId="21" priority="20">
      <formula>$AN$21=1</formula>
    </cfRule>
  </conditionalFormatting>
  <conditionalFormatting sqref="B21:D21">
    <cfRule type="expression" dxfId="20" priority="19">
      <formula>$O$21=1</formula>
    </cfRule>
  </conditionalFormatting>
  <conditionalFormatting sqref="AA22:AC22">
    <cfRule type="expression" dxfId="19" priority="18">
      <formula>$AN$22=1</formula>
    </cfRule>
  </conditionalFormatting>
  <conditionalFormatting sqref="B32:C32">
    <cfRule type="expression" dxfId="18" priority="17">
      <formula>$O$32=1</formula>
    </cfRule>
  </conditionalFormatting>
  <conditionalFormatting sqref="B12:D12">
    <cfRule type="expression" dxfId="17" priority="16" stopIfTrue="1">
      <formula>$O$12=1</formula>
    </cfRule>
  </conditionalFormatting>
  <conditionalFormatting sqref="AA24:AC24">
    <cfRule type="expression" dxfId="16" priority="15">
      <formula>$AN$24=1</formula>
    </cfRule>
  </conditionalFormatting>
  <conditionalFormatting sqref="AA16:AB16">
    <cfRule type="expression" dxfId="15" priority="14">
      <formula>$AN$16=1</formula>
    </cfRule>
  </conditionalFormatting>
  <conditionalFormatting sqref="AA17:AC17">
    <cfRule type="expression" dxfId="14" priority="13">
      <formula>$AN$17=1</formula>
    </cfRule>
  </conditionalFormatting>
  <conditionalFormatting sqref="AA14:AC14">
    <cfRule type="expression" dxfId="13" priority="12">
      <formula>$AN$14=1</formula>
    </cfRule>
  </conditionalFormatting>
  <conditionalFormatting sqref="B25:D27">
    <cfRule type="expression" dxfId="12" priority="11">
      <formula>$O$25=1</formula>
    </cfRule>
  </conditionalFormatting>
  <conditionalFormatting sqref="B24:D24">
    <cfRule type="expression" dxfId="11" priority="10">
      <formula>$O$24=1</formula>
    </cfRule>
  </conditionalFormatting>
  <conditionalFormatting sqref="B34:D34">
    <cfRule type="expression" dxfId="10" priority="9">
      <formula>$O$34=1</formula>
    </cfRule>
  </conditionalFormatting>
  <conditionalFormatting sqref="AA34:AC34">
    <cfRule type="expression" dxfId="9" priority="8">
      <formula>$AN$34=1</formula>
    </cfRule>
  </conditionalFormatting>
  <conditionalFormatting sqref="B41:D41">
    <cfRule type="expression" dxfId="8" priority="7">
      <formula>$O$41=1</formula>
    </cfRule>
  </conditionalFormatting>
  <conditionalFormatting sqref="AA41:AC41">
    <cfRule type="expression" dxfId="7" priority="6">
      <formula>$AN$41=1</formula>
    </cfRule>
  </conditionalFormatting>
  <conditionalFormatting sqref="B43:D45">
    <cfRule type="expression" dxfId="6" priority="5">
      <formula>$O$43=1</formula>
    </cfRule>
  </conditionalFormatting>
  <conditionalFormatting sqref="AA43:AC45">
    <cfRule type="expression" dxfId="5" priority="4">
      <formula>$AN$43=1</formula>
    </cfRule>
  </conditionalFormatting>
  <conditionalFormatting sqref="B46:D48">
    <cfRule type="expression" dxfId="4" priority="53">
      <formula>$O$46=1</formula>
    </cfRule>
  </conditionalFormatting>
  <conditionalFormatting sqref="AA46:AC48">
    <cfRule type="expression" dxfId="3" priority="54">
      <formula>$AN$46=1</formula>
    </cfRule>
  </conditionalFormatting>
  <conditionalFormatting sqref="AA42:AC42">
    <cfRule type="expression" dxfId="2" priority="3">
      <formula>$AN$42=1</formula>
    </cfRule>
  </conditionalFormatting>
  <conditionalFormatting sqref="B40:D40">
    <cfRule type="expression" dxfId="1" priority="2">
      <formula>$O$40=1</formula>
    </cfRule>
  </conditionalFormatting>
  <conditionalFormatting sqref="B42:D42">
    <cfRule type="expression" dxfId="0" priority="1">
      <formula>$O$42=1</formula>
    </cfRule>
  </conditionalFormatting>
  <dataValidations count="3">
    <dataValidation type="list" showDropDown="1" showInputMessage="1" showErrorMessage="1" errorTitle="YANLIŞ NOT GİRDİNİZ" error="Bu alana BÜYÜK HARFLER İLE, AA, BA, BB, CB, CC, DC, DD, F, FA, FF, W, I, T notlarından birini girmelisiniz." sqref="F20:I24 AD12:AH17 AF20:AH24 AD35:AD37 AD40:AH42 E40:I40 E41:E48 AD43:AD48 AD30:AH34 E12:I17 AE20:AE25 AD20:AD27 E20:E27 E30:I34">
      <formula1>"AA, BA, BB, CB, CC, DC, DD, F, FA, FF, W, I, T"</formula1>
    </dataValidation>
    <dataValidation type="list" showDropDown="1" showInputMessage="1" showErrorMessage="1" errorTitle="YANLIŞ NOT GİRDİNİZ" error="Bu alana BÜYÜK HARFLER İLE, AA, BA, BB, CB, CC, DC, DD, F, FA, FF, W, I, T notlarından birini girmelisiniz." promptTitle="DERSİN KREDİSİNİ GİRMEYİ UNUTMA" prompt="Bu alana öğrencinin aldığı notu girdikten sonra en sağdaki sarı hücreye dersin kredisini girmeyi unutmayın. Kredisiz dersler için &quot;0&quot; girin. Aksi taktirde hesaplanan tüm değerler yanlış çıkacaktır." sqref="E49:H53 AD49:AG53">
      <formula1>"AA, BA, BB, CB, CC, DC, DD, F, FA, FF, W, I, T"</formula1>
    </dataValidation>
    <dataValidation allowBlank="1" showInputMessage="1" showErrorMessage="1" promptTitle="DERSİN KREDİSİNİ GİRMEYİ UNUTMA" prompt="Bu alana dersin adını girdikten sonra en sağdaki sarı hücreye dersin kredisini girmeyi unutmayın. Kredisiz dersler için &quot;0&quot; girin._x000a_Aksi taktirde hesaplanan tüm değerler yanlış çıkacaktır. " sqref="D49:D53 AC49:AC53"/>
  </dataValidations>
  <pageMargins left="0.47244094488188981" right="0" top="0.11811023622047245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İktisat</vt:lpstr>
      <vt:lpstr>İktisat!Yazdırma_Alanı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Altinanahtar</dc:creator>
  <cp:lastModifiedBy>Alper Altinanahtar</cp:lastModifiedBy>
  <dcterms:created xsi:type="dcterms:W3CDTF">2018-01-08T10:27:51Z</dcterms:created>
  <dcterms:modified xsi:type="dcterms:W3CDTF">2018-01-08T10:53:43Z</dcterms:modified>
</cp:coreProperties>
</file>