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ltinanahtar\Desktop\Yeni klasör\"/>
    </mc:Choice>
  </mc:AlternateContent>
  <bookViews>
    <workbookView xWindow="0" yWindow="0" windowWidth="20490" windowHeight="6915" tabRatio="734"/>
  </bookViews>
  <sheets>
    <sheet name="Ul. İşl. Yön." sheetId="10" r:id="rId1"/>
  </sheets>
  <definedNames>
    <definedName name="Z_4A1A32AA_D45E_4DF4_82AE_519532574AF9_.wvu.Cols" localSheetId="0" hidden="1">'Ul. İşl. Yön.'!$K:$Z,'Ul. İşl. Yön.'!$AJ:$AX</definedName>
    <definedName name="Z_52742B99_5BF3_4257_AFC2_234C9096AA1D_.wvu.Cols" localSheetId="0" hidden="1">'Ul. İşl. Yön.'!$K:$Z,'Ul. İşl. Yön.'!$AJ:$AX</definedName>
    <definedName name="Z_7A2D3076_EB24_40C7_95BC_BB3E2DE68A04_.wvu.Cols" localSheetId="0" hidden="1">'Ul. İşl. Yön.'!$K:$Z,'Ul. İşl. Yön.'!$AJ:$AX</definedName>
  </definedNames>
  <calcPr calcId="152511" concurrentCalc="0"/>
  <customWorkbookViews>
    <customWorkbookView name="Fr Siyaset Açık" guid="{4A1A32AA-D45E-4DF4-82AE-519532574AF9}" maximized="1" xWindow="-8" yWindow="-8" windowWidth="1616" windowHeight="876" activeSheetId="11"/>
    <customWorkbookView name="Fr Siyaset Kapalı" guid="{52742B99-5BF3-4257-AFC2-234C9096AA1D}" maximized="1" xWindow="-8" yWindow="-8" windowWidth="1616" windowHeight="876" activeSheetId="11"/>
    <customWorkbookView name="İktisat Kapalı" guid="{CB0CDC54-7FFC-4451-B0E7-0B990BAE3C37}" maximized="1" xWindow="-8" yWindow="-8" windowWidth="1296" windowHeight="776" activeSheetId="2"/>
    <customWorkbookView name="İktisat Açık" guid="{D870A173-0D6B-4C8F-B25B-33EA4061156D}" maximized="1" xWindow="-8" yWindow="-8" windowWidth="1296" windowHeight="776" activeSheetId="2"/>
    <customWorkbookView name="İng Siyaset Açık" guid="{D83CBAF1-51F0-4A17-BE7B-7E5040A89747}" maximized="1" xWindow="-8" yWindow="-8" windowWidth="1296" windowHeight="776" activeSheetId="9"/>
    <customWorkbookView name="İng Siyaset Kapalı" guid="{1CB618D3-D838-4545-9C5B-24C059378898}" maximized="1" xWindow="-8" yWindow="-8" windowWidth="1296" windowHeight="776" activeSheetId="9"/>
    <customWorkbookView name="Kamu Açık" guid="{B390BF66-B20A-4E14-8696-5024B987C5F6}" maximized="1" xWindow="-8" yWindow="-8" windowWidth="1296" windowHeight="776" activeSheetId="7"/>
    <customWorkbookView name="Kamu Kapalı" guid="{FF294FE9-3482-4855-B460-86026E3FF0CE}" maximized="1" xWindow="-8" yWindow="-8" windowWidth="1296" windowHeight="776" activeSheetId="7"/>
    <customWorkbookView name="İşletme Açık" guid="{DAAC6549-7D2D-4F84-8B1B-5F85FBA5B497}" maximized="1" xWindow="-8" yWindow="-8" windowWidth="1296" windowHeight="776" activeSheetId="8"/>
    <customWorkbookView name="İşletme Kapalı" guid="{2D276E92-EFE3-43FA-A53D-81370D00C252}" maximized="1" xWindow="-8" yWindow="-8" windowWidth="1296" windowHeight="776" activeSheetId="8"/>
    <customWorkbookView name="Ul. İşl. Yön. Açık" guid="{33683BC6-1057-4881-80A3-E421A3F4F1DB}" maximized="1" xWindow="-8" yWindow="-8" windowWidth="1616" windowHeight="876" activeSheetId="10"/>
    <customWorkbookView name="Ul. İşl. Yön. Kapalı" guid="{7A2D3076-EB24-40C7-95BC-BB3E2DE68A04}" maximized="1" xWindow="-8" yWindow="-8" windowWidth="1616" windowHeight="87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0" l="1"/>
  <c r="N37" i="10"/>
  <c r="K12" i="10"/>
  <c r="O12" i="10"/>
  <c r="R12" i="10"/>
  <c r="K13" i="10"/>
  <c r="O13" i="10"/>
  <c r="R13" i="10"/>
  <c r="K14" i="10"/>
  <c r="O14" i="10"/>
  <c r="R14" i="10"/>
  <c r="K15" i="10"/>
  <c r="O15" i="10"/>
  <c r="R15" i="10"/>
  <c r="K16" i="10"/>
  <c r="O16" i="10"/>
  <c r="R16" i="10"/>
  <c r="K17" i="10"/>
  <c r="O17" i="10"/>
  <c r="R17" i="10"/>
  <c r="W14" i="10"/>
  <c r="AJ12" i="10"/>
  <c r="AN12" i="10"/>
  <c r="AQ12" i="10"/>
  <c r="AJ13" i="10"/>
  <c r="AN13" i="10"/>
  <c r="AQ13" i="10"/>
  <c r="AJ14" i="10"/>
  <c r="AN14" i="10"/>
  <c r="AQ14" i="10"/>
  <c r="AJ15" i="10"/>
  <c r="AN15" i="10"/>
  <c r="AQ15" i="10"/>
  <c r="AJ16" i="10"/>
  <c r="AN16" i="10"/>
  <c r="AQ16" i="10"/>
  <c r="AJ17" i="10"/>
  <c r="AN17" i="10"/>
  <c r="AQ17" i="10"/>
  <c r="AV14" i="10"/>
  <c r="K20" i="10"/>
  <c r="O20" i="10"/>
  <c r="R20" i="10"/>
  <c r="K21" i="10"/>
  <c r="O21" i="10"/>
  <c r="R21" i="10"/>
  <c r="K22" i="10"/>
  <c r="O22" i="10"/>
  <c r="R22" i="10"/>
  <c r="K23" i="10"/>
  <c r="O23" i="10"/>
  <c r="R23" i="10"/>
  <c r="K24" i="10"/>
  <c r="O24" i="10"/>
  <c r="R24" i="10"/>
  <c r="K25" i="10"/>
  <c r="O25" i="10"/>
  <c r="R25" i="10"/>
  <c r="W22" i="10"/>
  <c r="AJ20" i="10"/>
  <c r="AN20" i="10"/>
  <c r="AQ20" i="10"/>
  <c r="AJ21" i="10"/>
  <c r="AN21" i="10"/>
  <c r="AQ21" i="10"/>
  <c r="AJ22" i="10"/>
  <c r="AN22" i="10"/>
  <c r="AQ22" i="10"/>
  <c r="AJ23" i="10"/>
  <c r="AN23" i="10"/>
  <c r="AQ23" i="10"/>
  <c r="AJ24" i="10"/>
  <c r="AN24" i="10"/>
  <c r="AQ24" i="10"/>
  <c r="AJ25" i="10"/>
  <c r="AN25" i="10"/>
  <c r="AQ25" i="10"/>
  <c r="AV22" i="10"/>
  <c r="AJ28" i="10"/>
  <c r="AN28" i="10"/>
  <c r="AQ28" i="10"/>
  <c r="AJ29" i="10"/>
  <c r="AN29" i="10"/>
  <c r="AQ29" i="10"/>
  <c r="AJ30" i="10"/>
  <c r="AN30" i="10"/>
  <c r="AQ30" i="10"/>
  <c r="AJ31" i="10"/>
  <c r="AN31" i="10"/>
  <c r="AQ31" i="10"/>
  <c r="AJ32" i="10"/>
  <c r="AN32" i="10"/>
  <c r="AQ32" i="10"/>
  <c r="AV30" i="10"/>
  <c r="K28" i="10"/>
  <c r="O28" i="10"/>
  <c r="R28" i="10"/>
  <c r="K29" i="10"/>
  <c r="O29" i="10"/>
  <c r="R29" i="10"/>
  <c r="K30" i="10"/>
  <c r="O30" i="10"/>
  <c r="R30" i="10"/>
  <c r="K31" i="10"/>
  <c r="O31" i="10"/>
  <c r="R31" i="10"/>
  <c r="K32" i="10"/>
  <c r="O32" i="10"/>
  <c r="R32" i="10"/>
  <c r="W30" i="10"/>
  <c r="O37" i="10"/>
  <c r="R37" i="10"/>
  <c r="K38" i="10"/>
  <c r="O38" i="10"/>
  <c r="R38" i="10"/>
  <c r="K39" i="10"/>
  <c r="O39" i="10"/>
  <c r="R39" i="10"/>
  <c r="K40" i="10"/>
  <c r="O40" i="10"/>
  <c r="R40" i="10"/>
  <c r="K41" i="10"/>
  <c r="O41" i="10"/>
  <c r="R41" i="10"/>
  <c r="K44" i="10"/>
  <c r="O44" i="10"/>
  <c r="R44" i="10"/>
  <c r="W39" i="10"/>
  <c r="AJ37" i="10"/>
  <c r="AN37" i="10"/>
  <c r="AQ37" i="10"/>
  <c r="AJ38" i="10"/>
  <c r="AN38" i="10"/>
  <c r="AQ38" i="10"/>
  <c r="AJ39" i="10"/>
  <c r="AN39" i="10"/>
  <c r="AQ39" i="10"/>
  <c r="AJ40" i="10"/>
  <c r="AN40" i="10"/>
  <c r="AQ40" i="10"/>
  <c r="AJ43" i="10"/>
  <c r="AN43" i="10"/>
  <c r="AQ43" i="10"/>
  <c r="AV39" i="10"/>
  <c r="E7" i="10"/>
  <c r="E9" i="10"/>
  <c r="S39" i="10"/>
  <c r="T39" i="10"/>
  <c r="U39" i="10"/>
  <c r="N39" i="10"/>
  <c r="P39" i="10"/>
  <c r="L39" i="10"/>
  <c r="Q39" i="10"/>
  <c r="S44" i="10"/>
  <c r="T44" i="10"/>
  <c r="U44" i="10"/>
  <c r="N44" i="10"/>
  <c r="P44" i="10"/>
  <c r="L44" i="10"/>
  <c r="Q44" i="10"/>
  <c r="S41" i="10"/>
  <c r="T41" i="10"/>
  <c r="U41" i="10"/>
  <c r="N41" i="10"/>
  <c r="P41" i="10"/>
  <c r="L41" i="10"/>
  <c r="Q41" i="10"/>
  <c r="L40" i="10"/>
  <c r="N40" i="10"/>
  <c r="P40" i="10"/>
  <c r="Q40" i="10"/>
  <c r="S40" i="10"/>
  <c r="T40" i="10"/>
  <c r="U40" i="10"/>
  <c r="S32" i="10"/>
  <c r="T32" i="10"/>
  <c r="U32" i="10"/>
  <c r="N32" i="10"/>
  <c r="P32" i="10"/>
  <c r="L32" i="10"/>
  <c r="Q32" i="10"/>
  <c r="AR43" i="10"/>
  <c r="AK43" i="10"/>
  <c r="AR40" i="10"/>
  <c r="AK40" i="10"/>
  <c r="AK39" i="10"/>
  <c r="AR39" i="10"/>
  <c r="AS39" i="10"/>
  <c r="AM39" i="10"/>
  <c r="AO39" i="10"/>
  <c r="AP39" i="10"/>
  <c r="AM43" i="10"/>
  <c r="AO43" i="10"/>
  <c r="AP43" i="10"/>
  <c r="AS43" i="10"/>
  <c r="AT43" i="10"/>
  <c r="AS40" i="10"/>
  <c r="AT40" i="10"/>
  <c r="AM40" i="10"/>
  <c r="AO40" i="10"/>
  <c r="AP40" i="10"/>
  <c r="AT39" i="10"/>
  <c r="AR52" i="10"/>
  <c r="AL52" i="10"/>
  <c r="AJ52" i="10"/>
  <c r="AM52" i="10"/>
  <c r="S52" i="10"/>
  <c r="T52" i="10"/>
  <c r="M52" i="10"/>
  <c r="K52" i="10"/>
  <c r="L52" i="10"/>
  <c r="AR51" i="10"/>
  <c r="AS51" i="10"/>
  <c r="AL51" i="10"/>
  <c r="AJ51" i="10"/>
  <c r="AN51" i="10"/>
  <c r="S51" i="10"/>
  <c r="M51" i="10"/>
  <c r="K51" i="10"/>
  <c r="N51" i="10"/>
  <c r="AR50" i="10"/>
  <c r="AL50" i="10"/>
  <c r="AJ50" i="10"/>
  <c r="AK50" i="10"/>
  <c r="S50" i="10"/>
  <c r="T50" i="10"/>
  <c r="M50" i="10"/>
  <c r="K50" i="10"/>
  <c r="L50" i="10"/>
  <c r="AR49" i="10"/>
  <c r="AS49" i="10"/>
  <c r="AL49" i="10"/>
  <c r="AJ49" i="10"/>
  <c r="AN49" i="10"/>
  <c r="S49" i="10"/>
  <c r="T49" i="10"/>
  <c r="M49" i="10"/>
  <c r="K49" i="10"/>
  <c r="AR48" i="10"/>
  <c r="AL48" i="10"/>
  <c r="AJ48" i="10"/>
  <c r="S48" i="10"/>
  <c r="T48" i="10"/>
  <c r="M48" i="10"/>
  <c r="K48" i="10"/>
  <c r="L48" i="10"/>
  <c r="AR38" i="10"/>
  <c r="AK38" i="10"/>
  <c r="S38" i="10"/>
  <c r="L38" i="10"/>
  <c r="AR37" i="10"/>
  <c r="AK37" i="10"/>
  <c r="S37" i="10"/>
  <c r="L37" i="10"/>
  <c r="AR32" i="10"/>
  <c r="AS32" i="10"/>
  <c r="AR31" i="10"/>
  <c r="AS31" i="10"/>
  <c r="AM31" i="10"/>
  <c r="AO31" i="10"/>
  <c r="S31" i="10"/>
  <c r="T31" i="10"/>
  <c r="AR30" i="10"/>
  <c r="AS30" i="10"/>
  <c r="AT30" i="10"/>
  <c r="AK30" i="10"/>
  <c r="S30" i="10"/>
  <c r="T30" i="10"/>
  <c r="AR29" i="10"/>
  <c r="AS29" i="10"/>
  <c r="AT29" i="10"/>
  <c r="AK29" i="10"/>
  <c r="S29" i="10"/>
  <c r="T29" i="10"/>
  <c r="AR28" i="10"/>
  <c r="AS28" i="10"/>
  <c r="AK28" i="10"/>
  <c r="S28" i="10"/>
  <c r="T28" i="10"/>
  <c r="AR25" i="10"/>
  <c r="AS25" i="10"/>
  <c r="AT25" i="10"/>
  <c r="AK25" i="10"/>
  <c r="S25" i="10"/>
  <c r="AR24" i="10"/>
  <c r="AS24" i="10"/>
  <c r="AT24" i="10"/>
  <c r="S24" i="10"/>
  <c r="T24" i="10"/>
  <c r="U24" i="10"/>
  <c r="N24" i="10"/>
  <c r="P24" i="10"/>
  <c r="AR23" i="10"/>
  <c r="AK23" i="10"/>
  <c r="S23" i="10"/>
  <c r="AR22" i="10"/>
  <c r="AS22" i="10"/>
  <c r="S22" i="10"/>
  <c r="T22" i="10"/>
  <c r="N22" i="10"/>
  <c r="P22" i="10"/>
  <c r="AR21" i="10"/>
  <c r="AS21" i="10"/>
  <c r="AM21" i="10"/>
  <c r="AO21" i="10"/>
  <c r="S21" i="10"/>
  <c r="T21" i="10"/>
  <c r="AR20" i="10"/>
  <c r="AS20" i="10"/>
  <c r="S20" i="10"/>
  <c r="T20" i="10"/>
  <c r="AR17" i="10"/>
  <c r="AK17" i="10"/>
  <c r="S17" i="10"/>
  <c r="T17" i="10"/>
  <c r="AR16" i="10"/>
  <c r="AM16" i="10"/>
  <c r="AO16" i="10"/>
  <c r="S16" i="10"/>
  <c r="L16" i="10"/>
  <c r="AR15" i="10"/>
  <c r="AS15" i="10"/>
  <c r="AK15" i="10"/>
  <c r="S15" i="10"/>
  <c r="T15" i="10"/>
  <c r="U15" i="10"/>
  <c r="AR14" i="10"/>
  <c r="AS14" i="10"/>
  <c r="AT14" i="10"/>
  <c r="S14" i="10"/>
  <c r="AR13" i="10"/>
  <c r="AS13" i="10"/>
  <c r="AT13" i="10"/>
  <c r="S13" i="10"/>
  <c r="T13" i="10"/>
  <c r="U13" i="10"/>
  <c r="AR12" i="10"/>
  <c r="AM12" i="10"/>
  <c r="AO12" i="10"/>
  <c r="S12" i="10"/>
  <c r="T12" i="10"/>
  <c r="U12" i="10"/>
  <c r="AN50" i="10"/>
  <c r="AQ50" i="10"/>
  <c r="AQ51" i="10"/>
  <c r="AM13" i="10"/>
  <c r="AO13" i="10"/>
  <c r="AT49" i="10"/>
  <c r="L24" i="10"/>
  <c r="Q24" i="10"/>
  <c r="AK49" i="10"/>
  <c r="AM50" i="10"/>
  <c r="AO50" i="10"/>
  <c r="AP50" i="10"/>
  <c r="AO52" i="10"/>
  <c r="AK16" i="10"/>
  <c r="AP16" i="10"/>
  <c r="L25" i="10"/>
  <c r="L51" i="10"/>
  <c r="AM24" i="10"/>
  <c r="AO24" i="10"/>
  <c r="N25" i="10"/>
  <c r="P25" i="10"/>
  <c r="AX16" i="10"/>
  <c r="AM15" i="10"/>
  <c r="AO15" i="10"/>
  <c r="AP15" i="10"/>
  <c r="P37" i="10"/>
  <c r="Q37" i="10"/>
  <c r="AM37" i="10"/>
  <c r="AO37" i="10"/>
  <c r="AP37" i="10"/>
  <c r="AS12" i="10"/>
  <c r="AT12" i="10"/>
  <c r="AK31" i="10"/>
  <c r="AP31" i="10"/>
  <c r="N38" i="10"/>
  <c r="P38" i="10"/>
  <c r="Q38" i="10"/>
  <c r="AX38" i="10"/>
  <c r="U50" i="10"/>
  <c r="AK51" i="10"/>
  <c r="AK12" i="10"/>
  <c r="AP12" i="10"/>
  <c r="T14" i="10"/>
  <c r="U14" i="10"/>
  <c r="AM14" i="10"/>
  <c r="AO14" i="10"/>
  <c r="AK13" i="10"/>
  <c r="L17" i="10"/>
  <c r="U17" i="10"/>
  <c r="AT20" i="10"/>
  <c r="AM23" i="10"/>
  <c r="AO23" i="10"/>
  <c r="AP23" i="10"/>
  <c r="AK24" i="10"/>
  <c r="U28" i="10"/>
  <c r="U29" i="10"/>
  <c r="U30" i="10"/>
  <c r="U31" i="10"/>
  <c r="AX37" i="10"/>
  <c r="N50" i="10"/>
  <c r="P50" i="10"/>
  <c r="Q50" i="10"/>
  <c r="P51" i="10"/>
  <c r="AM51" i="10"/>
  <c r="AO51" i="10"/>
  <c r="AT51" i="10"/>
  <c r="U52" i="10"/>
  <c r="AK14" i="10"/>
  <c r="N16" i="10"/>
  <c r="P16" i="10"/>
  <c r="Q16" i="10"/>
  <c r="U21" i="10"/>
  <c r="AT22" i="10"/>
  <c r="AX24" i="10"/>
  <c r="AX32" i="10"/>
  <c r="AT31" i="10"/>
  <c r="AM38" i="10"/>
  <c r="AO38" i="10"/>
  <c r="AP38" i="10"/>
  <c r="N48" i="10"/>
  <c r="P48" i="10"/>
  <c r="AM49" i="10"/>
  <c r="AO49" i="10"/>
  <c r="O51" i="10"/>
  <c r="R51" i="10"/>
  <c r="N52" i="10"/>
  <c r="P52" i="10"/>
  <c r="Q52" i="10"/>
  <c r="Y13" i="10"/>
  <c r="Y12" i="10"/>
  <c r="L21" i="10"/>
  <c r="L23" i="10"/>
  <c r="AK21" i="10"/>
  <c r="AP21" i="10"/>
  <c r="AT21" i="10"/>
  <c r="T23" i="10"/>
  <c r="U23" i="10"/>
  <c r="AX30" i="10"/>
  <c r="AT28" i="10"/>
  <c r="Y32" i="10"/>
  <c r="U48" i="10"/>
  <c r="AS50" i="10"/>
  <c r="AT50" i="10"/>
  <c r="T25" i="10"/>
  <c r="U25" i="10"/>
  <c r="N29" i="10"/>
  <c r="P29" i="10"/>
  <c r="L29" i="10"/>
  <c r="N31" i="10"/>
  <c r="P31" i="10"/>
  <c r="L31" i="10"/>
  <c r="AM32" i="10"/>
  <c r="AO32" i="10"/>
  <c r="AK32" i="10"/>
  <c r="AX43" i="10"/>
  <c r="AK48" i="10"/>
  <c r="AN48" i="10"/>
  <c r="T51" i="10"/>
  <c r="U51" i="10"/>
  <c r="L12" i="10"/>
  <c r="L13" i="10"/>
  <c r="L14" i="10"/>
  <c r="L15" i="10"/>
  <c r="AT15" i="10"/>
  <c r="T16" i="10"/>
  <c r="AS16" i="10"/>
  <c r="AT16" i="10"/>
  <c r="N17" i="10"/>
  <c r="P17" i="10"/>
  <c r="AM17" i="10"/>
  <c r="AO17" i="10"/>
  <c r="AP17" i="10"/>
  <c r="L20" i="10"/>
  <c r="Y21" i="10"/>
  <c r="Y20" i="10"/>
  <c r="AK20" i="10"/>
  <c r="AX21" i="10"/>
  <c r="AX20" i="10"/>
  <c r="N21" i="10"/>
  <c r="P21" i="10"/>
  <c r="AK22" i="10"/>
  <c r="N23" i="10"/>
  <c r="P23" i="10"/>
  <c r="AS23" i="10"/>
  <c r="AT23" i="10"/>
  <c r="AS38" i="10"/>
  <c r="AT38" i="10"/>
  <c r="AX42" i="10"/>
  <c r="Y38" i="10"/>
  <c r="Y37" i="10"/>
  <c r="N49" i="10"/>
  <c r="P49" i="10"/>
  <c r="L49" i="10"/>
  <c r="Y47" i="10"/>
  <c r="Y43" i="10"/>
  <c r="O49" i="10"/>
  <c r="R49" i="10"/>
  <c r="Y42" i="10"/>
  <c r="N12" i="10"/>
  <c r="P12" i="10"/>
  <c r="AX13" i="10"/>
  <c r="AX12" i="10"/>
  <c r="N13" i="10"/>
  <c r="P13" i="10"/>
  <c r="N14" i="10"/>
  <c r="P14" i="10"/>
  <c r="N15" i="10"/>
  <c r="P15" i="10"/>
  <c r="Y16" i="10"/>
  <c r="AS17" i="10"/>
  <c r="AT17" i="10"/>
  <c r="N20" i="10"/>
  <c r="P20" i="10"/>
  <c r="Y24" i="10"/>
  <c r="AM20" i="10"/>
  <c r="AO20" i="10"/>
  <c r="L22" i="10"/>
  <c r="Q22" i="10"/>
  <c r="U22" i="10"/>
  <c r="AM22" i="10"/>
  <c r="AO22" i="10"/>
  <c r="Y29" i="10"/>
  <c r="Y28" i="10"/>
  <c r="N28" i="10"/>
  <c r="P28" i="10"/>
  <c r="L28" i="10"/>
  <c r="N30" i="10"/>
  <c r="P30" i="10"/>
  <c r="L30" i="10"/>
  <c r="AX41" i="10"/>
  <c r="AS37" i="10"/>
  <c r="AX47" i="10"/>
  <c r="AM48" i="10"/>
  <c r="AO48" i="10"/>
  <c r="AK52" i="10"/>
  <c r="AN52" i="10"/>
  <c r="AQ52" i="10"/>
  <c r="AM25" i="10"/>
  <c r="AO25" i="10"/>
  <c r="AP25" i="10"/>
  <c r="AM29" i="10"/>
  <c r="AO29" i="10"/>
  <c r="AP29" i="10"/>
  <c r="T38" i="10"/>
  <c r="U38" i="10"/>
  <c r="AX46" i="10"/>
  <c r="AS48" i="10"/>
  <c r="AQ49" i="10"/>
  <c r="U20" i="10"/>
  <c r="AX29" i="10"/>
  <c r="AX28" i="10"/>
  <c r="AM28" i="10"/>
  <c r="AO28" i="10"/>
  <c r="AM30" i="10"/>
  <c r="AO30" i="10"/>
  <c r="AP30" i="10"/>
  <c r="AT32" i="10"/>
  <c r="Y41" i="10"/>
  <c r="T37" i="10"/>
  <c r="U37" i="10"/>
  <c r="U49" i="10"/>
  <c r="Y46" i="10"/>
  <c r="AS52" i="10"/>
  <c r="AT52" i="10"/>
  <c r="O48" i="10"/>
  <c r="O50" i="10"/>
  <c r="R50" i="10"/>
  <c r="O52" i="10"/>
  <c r="R52" i="10"/>
  <c r="AP13" i="10"/>
  <c r="Q51" i="10"/>
  <c r="Y14" i="10"/>
  <c r="Q17" i="10"/>
  <c r="AP14" i="10"/>
  <c r="AP52" i="10"/>
  <c r="Q21" i="10"/>
  <c r="AP49" i="10"/>
  <c r="Q25" i="10"/>
  <c r="AV37" i="10"/>
  <c r="AX40" i="10"/>
  <c r="AA36" i="10"/>
  <c r="AP24" i="10"/>
  <c r="AX44" i="10"/>
  <c r="Q30" i="10"/>
  <c r="AP22" i="10"/>
  <c r="AX22" i="10"/>
  <c r="Q14" i="10"/>
  <c r="Q49" i="10"/>
  <c r="W37" i="10"/>
  <c r="AP32" i="10"/>
  <c r="Y44" i="10"/>
  <c r="AX39" i="10"/>
  <c r="Q13" i="10"/>
  <c r="U16" i="10"/>
  <c r="AP51" i="10"/>
  <c r="Y22" i="10"/>
  <c r="AV13" i="10"/>
  <c r="AX14" i="10"/>
  <c r="R48" i="10"/>
  <c r="W44" i="10"/>
  <c r="Y45" i="10"/>
  <c r="AV29" i="10"/>
  <c r="AP28" i="10"/>
  <c r="Y30" i="10"/>
  <c r="AT37" i="10"/>
  <c r="AP20" i="10"/>
  <c r="AV21" i="10"/>
  <c r="Y40" i="10"/>
  <c r="B36" i="10"/>
  <c r="W38" i="10"/>
  <c r="AX45" i="10"/>
  <c r="AQ48" i="10"/>
  <c r="AV44" i="10"/>
  <c r="Q29" i="10"/>
  <c r="AD8" i="10"/>
  <c r="Q48" i="10"/>
  <c r="W43" i="10"/>
  <c r="Y39" i="10"/>
  <c r="AX31" i="10"/>
  <c r="AA27" i="10"/>
  <c r="AT48" i="10"/>
  <c r="AP48" i="10"/>
  <c r="AV43" i="10"/>
  <c r="AD6" i="10"/>
  <c r="W13" i="10"/>
  <c r="Q12" i="10"/>
  <c r="Q23" i="10"/>
  <c r="AX23" i="10"/>
  <c r="AA19" i="10"/>
  <c r="Q31" i="10"/>
  <c r="Y23" i="10"/>
  <c r="B19" i="10"/>
  <c r="AV38" i="10"/>
  <c r="W29" i="10"/>
  <c r="Q28" i="10"/>
  <c r="Q20" i="10"/>
  <c r="W21" i="10"/>
  <c r="Q15" i="10"/>
  <c r="AX15" i="10"/>
  <c r="AA11" i="10"/>
  <c r="Y15" i="10"/>
  <c r="Y31" i="10"/>
  <c r="B27" i="10"/>
  <c r="AV12" i="10"/>
  <c r="AV42" i="10"/>
  <c r="AV28" i="10"/>
  <c r="AV20" i="10"/>
  <c r="W42" i="10"/>
  <c r="W20" i="10"/>
  <c r="AD7" i="10"/>
  <c r="E6" i="10"/>
  <c r="E8" i="10"/>
  <c r="AB7" i="10"/>
  <c r="AB8" i="10"/>
  <c r="B11" i="10"/>
  <c r="W12" i="10"/>
  <c r="W28" i="10"/>
  <c r="D4" i="10"/>
  <c r="C5" i="10"/>
</calcChain>
</file>

<file path=xl/sharedStrings.xml><?xml version="1.0" encoding="utf-8"?>
<sst xmlns="http://schemas.openxmlformats.org/spreadsheetml/2006/main" count="204" uniqueCount="125">
  <si>
    <t>ID:</t>
  </si>
  <si>
    <t>CGPA:</t>
  </si>
  <si>
    <t>Katsayı=</t>
  </si>
  <si>
    <t># of F</t>
  </si>
  <si>
    <t>Kredi=</t>
  </si>
  <si>
    <t># of W</t>
  </si>
  <si>
    <t>Tamamlanan kredi=</t>
  </si>
  <si>
    <t># of Repeats</t>
  </si>
  <si>
    <t># of passes</t>
  </si>
  <si>
    <t>HUM 103</t>
  </si>
  <si>
    <t># of enrolments</t>
  </si>
  <si>
    <t xml:space="preserve"> </t>
  </si>
  <si>
    <t>TKL 201</t>
  </si>
  <si>
    <t>TKL 202</t>
  </si>
  <si>
    <t>HTR 301</t>
  </si>
  <si>
    <t>HTR 302</t>
  </si>
  <si>
    <t># of I</t>
  </si>
  <si>
    <t xml:space="preserve">Humanities </t>
  </si>
  <si>
    <t>Name &amp; Nachname:</t>
  </si>
  <si>
    <t>DEUTSCHSPRACHIGE ABTEILUNG FÜR INTERNATIONALES MANAGEMENT</t>
  </si>
  <si>
    <t>Summe Kredit</t>
  </si>
  <si>
    <t>Durchgefallene Kurse:</t>
  </si>
  <si>
    <t># Summe ausgewahlte Kurse:</t>
  </si>
  <si>
    <t>Zum Curriculum gezahlte Kredite:</t>
  </si>
  <si>
    <t># Summe Repeat Kurse:</t>
  </si>
  <si>
    <t>Erreichte Kreditpunktzahl:</t>
  </si>
  <si>
    <t>Noch abschliessende Kurse:</t>
  </si>
  <si>
    <t># Summe von F Kurse:</t>
  </si>
  <si>
    <t>Noch Aufzunehmende Kreditpunktzahl:</t>
  </si>
  <si>
    <t>ERSTES SEMESTER</t>
  </si>
  <si>
    <t>ZWEITES SEMESTER</t>
  </si>
  <si>
    <t>MAN 111</t>
  </si>
  <si>
    <t>Wirtschaftsdeutsch I</t>
  </si>
  <si>
    <t>MAN 104</t>
  </si>
  <si>
    <t>Wirtschaftsdeutsch II</t>
  </si>
  <si>
    <t>MAN  115</t>
  </si>
  <si>
    <t>Allgemeine BWL</t>
  </si>
  <si>
    <t>MAN  117</t>
  </si>
  <si>
    <t>Finanzbuchhaltung</t>
  </si>
  <si>
    <t>Turkische Sprache I</t>
  </si>
  <si>
    <t>MAN 114</t>
  </si>
  <si>
    <t>Sozialpsychologie</t>
  </si>
  <si>
    <t>AFE 141</t>
  </si>
  <si>
    <t>Englisch I</t>
  </si>
  <si>
    <t>Türkische Sprache II</t>
  </si>
  <si>
    <t>AFE 142</t>
  </si>
  <si>
    <t>Englisch II</t>
  </si>
  <si>
    <t>MATH 175</t>
  </si>
  <si>
    <t>Wirtschaftsmathematik</t>
  </si>
  <si>
    <t>MATH 176</t>
  </si>
  <si>
    <t>Statistik für WI</t>
  </si>
  <si>
    <t>DRITTES SEMESTER</t>
  </si>
  <si>
    <t>VIERTES SEMESTER</t>
  </si>
  <si>
    <t>MAN 215</t>
  </si>
  <si>
    <t>Management und Organisationstheorie</t>
  </si>
  <si>
    <t>MAN 212</t>
  </si>
  <si>
    <t>Internationales Management</t>
  </si>
  <si>
    <t>MAN 221</t>
  </si>
  <si>
    <t>Kostenrechnung</t>
  </si>
  <si>
    <t>MAN 218</t>
  </si>
  <si>
    <t>Personal Management</t>
  </si>
  <si>
    <t>MAN 223</t>
  </si>
  <si>
    <t>Grundlagen Mikroökonomie</t>
  </si>
  <si>
    <t>MAN 222</t>
  </si>
  <si>
    <t>Grundlagen Makroökonomie</t>
  </si>
  <si>
    <t>MAN 209</t>
  </si>
  <si>
    <t>Kommunikations- und Präsent. Techn.</t>
  </si>
  <si>
    <t>AFE 144</t>
  </si>
  <si>
    <t>Englisch IV</t>
  </si>
  <si>
    <t>AFE 143</t>
  </si>
  <si>
    <t>Englisch III</t>
  </si>
  <si>
    <t>MAN 224</t>
  </si>
  <si>
    <t>Soziale Verantwortung und Ethik</t>
  </si>
  <si>
    <t>Atatürk Kunde I</t>
  </si>
  <si>
    <t>Atatürk Kunde II</t>
  </si>
  <si>
    <t>FÜNFTES SEMESTER</t>
  </si>
  <si>
    <t>SECHTES SEMESTER</t>
  </si>
  <si>
    <t>MAN 303</t>
  </si>
  <si>
    <t>Wissenschaftliche Forschungsmethoden</t>
  </si>
  <si>
    <t>MAN 325</t>
  </si>
  <si>
    <t>Produktionsmanagement</t>
  </si>
  <si>
    <t>MAN 307</t>
  </si>
  <si>
    <t>Unternehmensfinanzierung</t>
  </si>
  <si>
    <t>MAN 338</t>
  </si>
  <si>
    <t>Interkulturelles Management</t>
  </si>
  <si>
    <t>MAN 323</t>
  </si>
  <si>
    <t>Grundlagen Marketing</t>
  </si>
  <si>
    <t>MAN 336</t>
  </si>
  <si>
    <t>Operations Research</t>
  </si>
  <si>
    <t>MAN 319</t>
  </si>
  <si>
    <t>Bilanzanalyse</t>
  </si>
  <si>
    <t>LAW 354</t>
  </si>
  <si>
    <t>Schuldenrecht</t>
  </si>
  <si>
    <t>Wahlpflicht I      (Abteilung)</t>
  </si>
  <si>
    <t>Wahlpflicht II      (Abteilung)</t>
  </si>
  <si>
    <t>SIEBTES SEMESTER</t>
  </si>
  <si>
    <t>ACHTES SEMESTER</t>
  </si>
  <si>
    <t>MAN 332</t>
  </si>
  <si>
    <t>Internationales Marketing</t>
  </si>
  <si>
    <t>MAN 321</t>
  </si>
  <si>
    <t>Informationsmanagement</t>
  </si>
  <si>
    <t>MAN 328</t>
  </si>
  <si>
    <t>Internationales Finanzmanagement</t>
  </si>
  <si>
    <t>MAN 434</t>
  </si>
  <si>
    <t>Strategisches Man. in MNU</t>
  </si>
  <si>
    <t>MAN 429</t>
  </si>
  <si>
    <t>Praktikum</t>
  </si>
  <si>
    <t>MAN 428</t>
  </si>
  <si>
    <t>Abschlussthesis</t>
  </si>
  <si>
    <t>LAW 453</t>
  </si>
  <si>
    <t>Handelsrecht</t>
  </si>
  <si>
    <t>Wahlpflicht IV      (Abteilung)</t>
  </si>
  <si>
    <t>Wahlpflicht III      (Abteilung)</t>
  </si>
  <si>
    <t>Wahlpflicht II (Universitat)</t>
  </si>
  <si>
    <t>Wahlpflicht I (Universitat)</t>
  </si>
  <si>
    <t>Extra Kurse I</t>
  </si>
  <si>
    <t>Extra Kurse VI</t>
  </si>
  <si>
    <t>Extra Kurse II</t>
  </si>
  <si>
    <t>Extra Kurse VII</t>
  </si>
  <si>
    <t>Extra Kurse III</t>
  </si>
  <si>
    <t>Extra Kurse VIII</t>
  </si>
  <si>
    <t>Extra Kurse IV</t>
  </si>
  <si>
    <t>Extra Kurse IX</t>
  </si>
  <si>
    <t>Extra Kurse V</t>
  </si>
  <si>
    <t>Extra Kurse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</si>
</sst>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162"/>
      <scheme val="minor"/>
    </font>
    <font>
      <b/>
      <i/>
      <u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1"/>
      <color theme="5" tint="-0.499984740745262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8"/>
      <name val="Cambria"/>
      <family val="1"/>
      <charset val="162"/>
    </font>
    <font>
      <sz val="9"/>
      <color theme="1"/>
      <name val="Calibri"/>
      <family val="2"/>
      <charset val="162"/>
    </font>
    <font>
      <sz val="9"/>
      <color rgb="FF000000"/>
      <name val="Calibri"/>
      <family val="2"/>
      <charset val="162"/>
    </font>
    <font>
      <sz val="11"/>
      <name val="Cambria"/>
      <family val="1"/>
      <charset val="162"/>
    </font>
    <font>
      <sz val="11"/>
      <color indexed="8"/>
      <name val="Cambria"/>
      <family val="1"/>
      <charset val="162"/>
    </font>
    <font>
      <sz val="8"/>
      <name val="Cambria"/>
      <family val="1"/>
      <charset val="162"/>
    </font>
    <font>
      <b/>
      <sz val="8"/>
      <color indexed="8"/>
      <name val="Cambria"/>
      <family val="1"/>
      <charset val="162"/>
    </font>
    <font>
      <sz val="8"/>
      <color indexed="8"/>
      <name val="Cambria"/>
      <family val="1"/>
      <charset val="162"/>
    </font>
    <font>
      <i/>
      <sz val="9"/>
      <color theme="1"/>
      <name val="Calibri"/>
      <family val="2"/>
      <charset val="162"/>
    </font>
    <font>
      <sz val="8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</font>
    <font>
      <b/>
      <sz val="12"/>
      <color theme="1" tint="0.34998626667073579"/>
      <name val="Bell MT"/>
      <family val="1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-0.249977111117893"/>
        <bgColor indexed="9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lightHorizontal">
        <fgColor indexed="9"/>
        <bgColor theme="3" tint="0.79998168889431442"/>
      </patternFill>
    </fill>
    <fill>
      <patternFill patternType="lightHorizontal">
        <bgColor theme="3" tint="0.59999389629810485"/>
      </patternFill>
    </fill>
    <fill>
      <patternFill patternType="lightHorizontal">
        <fgColor indexed="9"/>
        <bgColor theme="3" tint="0.39997558519241921"/>
      </patternFill>
    </fill>
    <fill>
      <patternFill patternType="lightHorizontal">
        <fgColor indexed="9"/>
        <bgColor theme="5" tint="0.79998168889431442"/>
      </patternFill>
    </fill>
    <fill>
      <patternFill patternType="lightHorizontal">
        <fgColor indexed="9"/>
        <bgColor theme="5" tint="0.59999389629810485"/>
      </patternFill>
    </fill>
    <fill>
      <patternFill patternType="lightHorizontal">
        <fgColor indexed="9"/>
        <bgColor theme="5" tint="0.39997558519241921"/>
      </patternFill>
    </fill>
    <fill>
      <patternFill patternType="lightHorizontal">
        <fgColor indexed="9"/>
        <bgColor theme="6" tint="0.79998168889431442"/>
      </patternFill>
    </fill>
    <fill>
      <patternFill patternType="lightHorizontal">
        <fgColor indexed="9"/>
        <bgColor theme="6" tint="0.59999389629810485"/>
      </patternFill>
    </fill>
    <fill>
      <patternFill patternType="lightHorizontal">
        <fgColor indexed="9"/>
        <bgColor theme="6" tint="0.39997558519241921"/>
      </patternFill>
    </fill>
    <fill>
      <patternFill patternType="lightHorizontal">
        <fgColor indexed="9"/>
        <bgColor theme="6" tint="-0.249977111117893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lightVertical">
        <fgColor indexed="9"/>
        <bgColor theme="3" tint="0.79998168889431442"/>
      </patternFill>
    </fill>
    <fill>
      <patternFill patternType="lightVertical">
        <bgColor theme="3" tint="0.59999389629810485"/>
      </patternFill>
    </fill>
    <fill>
      <patternFill patternType="lightVertical">
        <bgColor theme="3" tint="0.39997558519241921"/>
      </patternFill>
    </fill>
    <fill>
      <patternFill patternType="lightVertical">
        <fgColor indexed="9"/>
        <bgColor theme="5" tint="0.79998168889431442"/>
      </patternFill>
    </fill>
    <fill>
      <patternFill patternType="lightVertical">
        <fgColor indexed="9"/>
        <bgColor theme="5" tint="0.59999389629810485"/>
      </patternFill>
    </fill>
    <fill>
      <patternFill patternType="lightVertical">
        <fgColor indexed="9"/>
        <bgColor theme="5" tint="0.39997558519241921"/>
      </patternFill>
    </fill>
    <fill>
      <patternFill patternType="lightVertical">
        <fgColor indexed="9"/>
        <bgColor theme="6" tint="0.79998168889431442"/>
      </patternFill>
    </fill>
    <fill>
      <patternFill patternType="lightVertical">
        <fgColor indexed="9"/>
        <bgColor theme="6" tint="0.59999389629810485"/>
      </patternFill>
    </fill>
    <fill>
      <patternFill patternType="lightVertical">
        <fgColor indexed="9"/>
        <bgColor theme="6" tint="0.39997558519241921"/>
      </patternFill>
    </fill>
    <fill>
      <patternFill patternType="lightVertical">
        <fgColor indexed="9"/>
        <bgColor theme="6" tint="-0.249977111117893"/>
      </patternFill>
    </fill>
    <fill>
      <patternFill patternType="lightVertical">
        <fgColor indexed="9"/>
        <bgColor theme="9" tint="-0.249977111117893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/>
  </cellStyleXfs>
  <cellXfs count="283">
    <xf numFmtId="0" fontId="0" fillId="0" borderId="0" xfId="0"/>
    <xf numFmtId="0" fontId="0" fillId="2" borderId="2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2" fontId="4" fillId="2" borderId="0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5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1" fontId="6" fillId="0" borderId="9" xfId="0" applyNumberFormat="1" applyFont="1" applyFill="1" applyBorder="1" applyAlignment="1" applyProtection="1">
      <alignment horizontal="center" vertical="center"/>
    </xf>
    <xf numFmtId="0" fontId="11" fillId="4" borderId="0" xfId="1" applyFont="1" applyFill="1" applyBorder="1" applyAlignment="1" applyProtection="1">
      <alignment horizontal="center"/>
    </xf>
    <xf numFmtId="2" fontId="12" fillId="5" borderId="0" xfId="1" applyNumberFormat="1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 vertical="center" wrapText="1"/>
    </xf>
    <xf numFmtId="1" fontId="11" fillId="7" borderId="0" xfId="1" applyNumberFormat="1" applyFont="1" applyFill="1" applyBorder="1" applyAlignment="1" applyProtection="1">
      <alignment horizontal="center"/>
    </xf>
    <xf numFmtId="1" fontId="11" fillId="8" borderId="0" xfId="1" applyNumberFormat="1" applyFont="1" applyFill="1" applyBorder="1" applyAlignment="1" applyProtection="1">
      <alignment horizontal="center"/>
    </xf>
    <xf numFmtId="1" fontId="11" fillId="9" borderId="0" xfId="1" applyNumberFormat="1" applyFont="1" applyFill="1" applyBorder="1" applyAlignment="1" applyProtection="1">
      <alignment horizontal="center"/>
    </xf>
    <xf numFmtId="2" fontId="11" fillId="10" borderId="0" xfId="1" applyNumberFormat="1" applyFont="1" applyFill="1" applyBorder="1" applyAlignment="1" applyProtection="1">
      <alignment horizontal="center"/>
    </xf>
    <xf numFmtId="1" fontId="11" fillId="11" borderId="0" xfId="1" applyNumberFormat="1" applyFont="1" applyFill="1" applyBorder="1" applyAlignment="1" applyProtection="1">
      <alignment horizontal="center"/>
    </xf>
    <xf numFmtId="1" fontId="11" fillId="12" borderId="0" xfId="1" applyNumberFormat="1" applyFont="1" applyFill="1" applyBorder="1" applyAlignment="1" applyProtection="1">
      <alignment horizontal="center"/>
    </xf>
    <xf numFmtId="1" fontId="11" fillId="13" borderId="0" xfId="1" applyNumberFormat="1" applyFont="1" applyFill="1" applyBorder="1" applyAlignment="1" applyProtection="1">
      <alignment horizontal="center"/>
    </xf>
    <xf numFmtId="164" fontId="13" fillId="14" borderId="0" xfId="1" applyNumberFormat="1" applyFont="1" applyFill="1" applyBorder="1" applyProtection="1"/>
    <xf numFmtId="0" fontId="11" fillId="16" borderId="0" xfId="1" applyFont="1" applyFill="1" applyBorder="1" applyAlignment="1" applyProtection="1">
      <alignment horizontal="center"/>
    </xf>
    <xf numFmtId="2" fontId="12" fillId="17" borderId="0" xfId="1" applyNumberFormat="1" applyFont="1" applyFill="1" applyBorder="1" applyAlignment="1" applyProtection="1">
      <alignment horizontal="center"/>
    </xf>
    <xf numFmtId="1" fontId="11" fillId="18" borderId="0" xfId="1" applyNumberFormat="1" applyFont="1" applyFill="1" applyBorder="1" applyAlignment="1" applyProtection="1">
      <alignment horizontal="center"/>
    </xf>
    <xf numFmtId="1" fontId="11" fillId="19" borderId="0" xfId="1" applyNumberFormat="1" applyFont="1" applyFill="1" applyBorder="1" applyAlignment="1" applyProtection="1">
      <alignment horizontal="center"/>
    </xf>
    <xf numFmtId="1" fontId="11" fillId="20" borderId="0" xfId="1" applyNumberFormat="1" applyFont="1" applyFill="1" applyBorder="1" applyAlignment="1" applyProtection="1">
      <alignment horizontal="center"/>
    </xf>
    <xf numFmtId="1" fontId="11" fillId="21" borderId="0" xfId="1" applyNumberFormat="1" applyFont="1" applyFill="1" applyBorder="1" applyAlignment="1" applyProtection="1">
      <alignment horizontal="center"/>
    </xf>
    <xf numFmtId="2" fontId="11" fillId="22" borderId="0" xfId="1" applyNumberFormat="1" applyFont="1" applyFill="1" applyBorder="1" applyAlignment="1" applyProtection="1">
      <alignment horizontal="center"/>
    </xf>
    <xf numFmtId="1" fontId="11" fillId="23" borderId="0" xfId="1" applyNumberFormat="1" applyFont="1" applyFill="1" applyBorder="1" applyAlignment="1" applyProtection="1">
      <alignment horizontal="center"/>
    </xf>
    <xf numFmtId="1" fontId="11" fillId="24" borderId="0" xfId="1" applyNumberFormat="1" applyFont="1" applyFill="1" applyBorder="1" applyAlignment="1" applyProtection="1">
      <alignment horizontal="center"/>
    </xf>
    <xf numFmtId="1" fontId="11" fillId="25" borderId="0" xfId="1" applyNumberFormat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2" fontId="12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1" fontId="11" fillId="0" borderId="0" xfId="1" applyNumberFormat="1" applyFont="1" applyFill="1" applyBorder="1" applyAlignment="1" applyProtection="1">
      <alignment horizontal="center"/>
    </xf>
    <xf numFmtId="2" fontId="11" fillId="0" borderId="0" xfId="1" applyNumberFormat="1" applyFont="1" applyFill="1" applyBorder="1" applyAlignment="1" applyProtection="1">
      <alignment horizontal="center"/>
    </xf>
    <xf numFmtId="164" fontId="13" fillId="0" borderId="0" xfId="1" applyNumberFormat="1" applyFont="1" applyFill="1" applyBorder="1" applyProtection="1"/>
    <xf numFmtId="0" fontId="8" fillId="7" borderId="1" xfId="1" applyFont="1" applyFill="1" applyBorder="1" applyProtection="1"/>
    <xf numFmtId="0" fontId="14" fillId="7" borderId="4" xfId="1" applyFont="1" applyFill="1" applyBorder="1" applyAlignment="1" applyProtection="1">
      <alignment horizontal="left"/>
    </xf>
    <xf numFmtId="0" fontId="14" fillId="7" borderId="4" xfId="1" applyFont="1" applyFill="1" applyBorder="1" applyAlignment="1" applyProtection="1">
      <alignment wrapText="1"/>
    </xf>
    <xf numFmtId="0" fontId="14" fillId="7" borderId="4" xfId="1" applyFont="1" applyFill="1" applyBorder="1" applyProtection="1"/>
    <xf numFmtId="1" fontId="14" fillId="7" borderId="5" xfId="1" applyNumberFormat="1" applyFont="1" applyFill="1" applyBorder="1" applyAlignment="1" applyProtection="1">
      <alignment horizontal="center"/>
    </xf>
    <xf numFmtId="0" fontId="14" fillId="7" borderId="5" xfId="1" applyFont="1" applyFill="1" applyBorder="1" applyAlignment="1" applyProtection="1">
      <alignment horizontal="center"/>
    </xf>
    <xf numFmtId="0" fontId="11" fillId="28" borderId="0" xfId="1" applyFont="1" applyFill="1" applyBorder="1" applyAlignment="1" applyProtection="1">
      <alignment horizontal="center"/>
    </xf>
    <xf numFmtId="2" fontId="12" fillId="29" borderId="0" xfId="1" applyNumberFormat="1" applyFont="1" applyFill="1" applyBorder="1" applyAlignment="1" applyProtection="1">
      <alignment horizontal="center"/>
    </xf>
    <xf numFmtId="0" fontId="10" fillId="30" borderId="0" xfId="0" applyFont="1" applyFill="1" applyBorder="1" applyAlignment="1" applyProtection="1">
      <alignment horizontal="center" vertical="center" wrapText="1"/>
    </xf>
    <xf numFmtId="1" fontId="11" fillId="31" borderId="0" xfId="1" applyNumberFormat="1" applyFont="1" applyFill="1" applyBorder="1" applyAlignment="1" applyProtection="1">
      <alignment horizontal="center"/>
    </xf>
    <xf numFmtId="1" fontId="11" fillId="32" borderId="0" xfId="1" applyNumberFormat="1" applyFont="1" applyFill="1" applyBorder="1" applyAlignment="1" applyProtection="1">
      <alignment horizontal="center"/>
    </xf>
    <xf numFmtId="1" fontId="11" fillId="33" borderId="0" xfId="1" applyNumberFormat="1" applyFont="1" applyFill="1" applyBorder="1" applyAlignment="1" applyProtection="1">
      <alignment horizontal="center"/>
    </xf>
    <xf numFmtId="2" fontId="11" fillId="34" borderId="0" xfId="1" applyNumberFormat="1" applyFont="1" applyFill="1" applyBorder="1" applyAlignment="1" applyProtection="1">
      <alignment horizontal="center"/>
    </xf>
    <xf numFmtId="1" fontId="11" fillId="35" borderId="0" xfId="1" applyNumberFormat="1" applyFont="1" applyFill="1" applyBorder="1" applyAlignment="1" applyProtection="1">
      <alignment horizontal="center"/>
    </xf>
    <xf numFmtId="1" fontId="11" fillId="36" borderId="0" xfId="1" applyNumberFormat="1" applyFont="1" applyFill="1" applyBorder="1" applyAlignment="1" applyProtection="1">
      <alignment horizontal="center"/>
    </xf>
    <xf numFmtId="1" fontId="11" fillId="37" borderId="0" xfId="1" applyNumberFormat="1" applyFont="1" applyFill="1" applyBorder="1" applyAlignment="1" applyProtection="1">
      <alignment horizontal="center"/>
    </xf>
    <xf numFmtId="164" fontId="13" fillId="38" borderId="0" xfId="1" applyNumberFormat="1" applyFont="1" applyFill="1" applyBorder="1" applyProtection="1"/>
    <xf numFmtId="0" fontId="15" fillId="7" borderId="4" xfId="1" applyFont="1" applyFill="1" applyBorder="1" applyProtection="1"/>
    <xf numFmtId="1" fontId="15" fillId="7" borderId="5" xfId="1" applyNumberFormat="1" applyFont="1" applyFill="1" applyBorder="1" applyAlignment="1" applyProtection="1">
      <alignment horizontal="center"/>
    </xf>
    <xf numFmtId="0" fontId="13" fillId="7" borderId="4" xfId="1" applyFont="1" applyFill="1" applyBorder="1" applyAlignment="1" applyProtection="1">
      <alignment horizontal="left"/>
    </xf>
    <xf numFmtId="1" fontId="13" fillId="7" borderId="5" xfId="1" applyNumberFormat="1" applyFont="1" applyFill="1" applyBorder="1" applyAlignment="1" applyProtection="1">
      <alignment horizontal="center"/>
    </xf>
    <xf numFmtId="0" fontId="13" fillId="7" borderId="6" xfId="1" applyFont="1" applyFill="1" applyBorder="1" applyProtection="1"/>
    <xf numFmtId="0" fontId="13" fillId="7" borderId="8" xfId="1" applyFont="1" applyFill="1" applyBorder="1" applyAlignment="1" applyProtection="1">
      <alignment horizontal="center"/>
    </xf>
    <xf numFmtId="0" fontId="14" fillId="39" borderId="4" xfId="1" applyFont="1" applyFill="1" applyBorder="1" applyAlignment="1" applyProtection="1">
      <alignment wrapText="1"/>
    </xf>
    <xf numFmtId="0" fontId="14" fillId="39" borderId="4" xfId="1" applyFont="1" applyFill="1" applyBorder="1" applyProtection="1"/>
    <xf numFmtId="1" fontId="14" fillId="39" borderId="5" xfId="1" applyNumberFormat="1" applyFont="1" applyFill="1" applyBorder="1" applyAlignment="1" applyProtection="1">
      <alignment horizontal="center"/>
    </xf>
    <xf numFmtId="0" fontId="14" fillId="39" borderId="5" xfId="1" applyFont="1" applyFill="1" applyBorder="1" applyAlignment="1" applyProtection="1">
      <alignment horizontal="center"/>
    </xf>
    <xf numFmtId="0" fontId="8" fillId="40" borderId="1" xfId="1" applyFont="1" applyFill="1" applyBorder="1" applyProtection="1"/>
    <xf numFmtId="164" fontId="8" fillId="40" borderId="3" xfId="1" applyNumberFormat="1" applyFont="1" applyFill="1" applyBorder="1" applyAlignment="1" applyProtection="1">
      <alignment horizontal="center"/>
    </xf>
    <xf numFmtId="0" fontId="14" fillId="40" borderId="4" xfId="1" applyFont="1" applyFill="1" applyBorder="1" applyAlignment="1" applyProtection="1">
      <alignment horizontal="left"/>
    </xf>
    <xf numFmtId="164" fontId="14" fillId="40" borderId="5" xfId="1" applyNumberFormat="1" applyFont="1" applyFill="1" applyBorder="1" applyAlignment="1" applyProtection="1">
      <alignment horizontal="center"/>
    </xf>
    <xf numFmtId="0" fontId="14" fillId="40" borderId="6" xfId="1" applyFont="1" applyFill="1" applyBorder="1" applyAlignment="1" applyProtection="1">
      <alignment wrapText="1"/>
    </xf>
    <xf numFmtId="2" fontId="14" fillId="40" borderId="8" xfId="1" applyNumberFormat="1" applyFont="1" applyFill="1" applyBorder="1" applyAlignment="1" applyProtection="1">
      <alignment horizontal="center"/>
    </xf>
    <xf numFmtId="0" fontId="14" fillId="39" borderId="1" xfId="1" applyFont="1" applyFill="1" applyBorder="1" applyProtection="1"/>
    <xf numFmtId="1" fontId="14" fillId="39" borderId="3" xfId="1" applyNumberFormat="1" applyFont="1" applyFill="1" applyBorder="1" applyAlignment="1" applyProtection="1">
      <alignment horizontal="center"/>
    </xf>
    <xf numFmtId="0" fontId="8" fillId="39" borderId="6" xfId="1" applyFont="1" applyFill="1" applyBorder="1" applyAlignment="1" applyProtection="1">
      <alignment horizontal="left"/>
    </xf>
    <xf numFmtId="1" fontId="8" fillId="39" borderId="8" xfId="1" applyNumberFormat="1" applyFont="1" applyFill="1" applyBorder="1" applyAlignment="1" applyProtection="1">
      <alignment horizontal="center"/>
    </xf>
    <xf numFmtId="164" fontId="14" fillId="7" borderId="0" xfId="1" applyNumberFormat="1" applyFont="1" applyFill="1" applyBorder="1" applyAlignment="1" applyProtection="1">
      <alignment horizontal="center"/>
    </xf>
    <xf numFmtId="1" fontId="15" fillId="0" borderId="0" xfId="1" applyNumberFormat="1" applyFont="1" applyFill="1" applyBorder="1" applyAlignment="1" applyProtection="1">
      <alignment horizontal="center"/>
    </xf>
    <xf numFmtId="1" fontId="13" fillId="0" borderId="0" xfId="1" applyNumberFormat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4" fillId="7" borderId="6" xfId="1" applyFont="1" applyFill="1" applyBorder="1" applyAlignment="1" applyProtection="1">
      <alignment wrapText="1"/>
    </xf>
    <xf numFmtId="0" fontId="0" fillId="3" borderId="2" xfId="0" applyFill="1" applyBorder="1" applyProtection="1"/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1" fillId="27" borderId="15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27" borderId="21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164" fontId="8" fillId="7" borderId="2" xfId="1" applyNumberFormat="1" applyFont="1" applyFill="1" applyBorder="1" applyAlignment="1" applyProtection="1">
      <alignment horizontal="center"/>
    </xf>
    <xf numFmtId="2" fontId="14" fillId="7" borderId="7" xfId="1" applyNumberFormat="1" applyFont="1" applyFill="1" applyBorder="1" applyAlignment="1" applyProtection="1">
      <alignment horizontal="center"/>
    </xf>
    <xf numFmtId="0" fontId="14" fillId="7" borderId="1" xfId="1" applyFont="1" applyFill="1" applyBorder="1" applyProtection="1"/>
    <xf numFmtId="1" fontId="14" fillId="7" borderId="3" xfId="1" applyNumberFormat="1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vertical="center"/>
      <protection locked="0"/>
    </xf>
    <xf numFmtId="0" fontId="21" fillId="27" borderId="38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vertical="center"/>
      <protection locked="0"/>
    </xf>
    <xf numFmtId="0" fontId="21" fillId="27" borderId="26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27" borderId="18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left"/>
    </xf>
    <xf numFmtId="1" fontId="8" fillId="0" borderId="0" xfId="1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17" fillId="0" borderId="24" xfId="0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vertical="center"/>
      <protection locked="0"/>
    </xf>
    <xf numFmtId="0" fontId="17" fillId="0" borderId="42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3" fillId="3" borderId="2" xfId="0" applyFont="1" applyFill="1" applyBorder="1" applyAlignment="1" applyProtection="1">
      <alignment horizontal="left"/>
    </xf>
    <xf numFmtId="0" fontId="0" fillId="3" borderId="3" xfId="0" applyFill="1" applyBorder="1" applyProtection="1"/>
    <xf numFmtId="0" fontId="0" fillId="0" borderId="7" xfId="0" applyFill="1" applyBorder="1"/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0" fillId="0" borderId="4" xfId="0" applyFill="1" applyBorder="1"/>
    <xf numFmtId="0" fontId="9" fillId="0" borderId="2" xfId="0" applyFont="1" applyFill="1" applyBorder="1" applyAlignment="1">
      <alignment vertical="center"/>
    </xf>
    <xf numFmtId="0" fontId="0" fillId="0" borderId="8" xfId="0" applyFill="1" applyBorder="1"/>
    <xf numFmtId="0" fontId="9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9" fillId="0" borderId="23" xfId="0" applyFont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/>
    <xf numFmtId="0" fontId="17" fillId="0" borderId="20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23" xfId="0" applyFont="1" applyFill="1" applyBorder="1" applyAlignment="1" applyProtection="1">
      <alignment vertical="center"/>
      <protection locked="0"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left"/>
      <protection locked="0"/>
    </xf>
    <xf numFmtId="1" fontId="3" fillId="3" borderId="2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1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wrapText="1"/>
    </xf>
    <xf numFmtId="1" fontId="3" fillId="3" borderId="0" xfId="0" applyNumberFormat="1" applyFont="1" applyFill="1" applyBorder="1" applyAlignment="1" applyProtection="1">
      <alignment horizontal="left" vertical="center"/>
    </xf>
    <xf numFmtId="1" fontId="3" fillId="3" borderId="7" xfId="0" applyNumberFormat="1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6" fillId="26" borderId="44" xfId="0" applyFont="1" applyFill="1" applyBorder="1" applyAlignment="1" applyProtection="1">
      <alignment horizontal="center" vertical="center" wrapText="1"/>
    </xf>
    <xf numFmtId="0" fontId="16" fillId="26" borderId="45" xfId="0" applyFont="1" applyFill="1" applyBorder="1" applyAlignment="1" applyProtection="1">
      <alignment horizontal="center" vertical="center" wrapText="1"/>
    </xf>
    <xf numFmtId="0" fontId="16" fillId="26" borderId="10" xfId="0" applyFont="1" applyFill="1" applyBorder="1" applyAlignment="1" applyProtection="1">
      <alignment horizontal="center" vertical="center" wrapText="1"/>
    </xf>
    <xf numFmtId="0" fontId="16" fillId="26" borderId="46" xfId="0" applyFont="1" applyFill="1" applyBorder="1" applyAlignment="1" applyProtection="1">
      <alignment horizontal="center" vertical="center" wrapText="1"/>
    </xf>
    <xf numFmtId="0" fontId="16" fillId="26" borderId="11" xfId="0" applyFont="1" applyFill="1" applyBorder="1" applyAlignment="1" applyProtection="1">
      <alignment horizontal="center" vertical="center" wrapText="1"/>
    </xf>
    <xf numFmtId="0" fontId="16" fillId="26" borderId="4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15" borderId="44" xfId="0" applyFont="1" applyFill="1" applyBorder="1" applyAlignment="1" applyProtection="1">
      <alignment horizontal="center" vertical="center" wrapText="1"/>
    </xf>
    <xf numFmtId="0" fontId="16" fillId="15" borderId="45" xfId="0" applyFont="1" applyFill="1" applyBorder="1" applyAlignment="1" applyProtection="1">
      <alignment horizontal="center" vertical="center" wrapText="1"/>
    </xf>
    <xf numFmtId="0" fontId="16" fillId="15" borderId="10" xfId="0" applyFont="1" applyFill="1" applyBorder="1" applyAlignment="1" applyProtection="1">
      <alignment horizontal="center" vertical="center" wrapText="1"/>
    </xf>
    <xf numFmtId="0" fontId="16" fillId="15" borderId="46" xfId="0" applyFont="1" applyFill="1" applyBorder="1" applyAlignment="1" applyProtection="1">
      <alignment horizontal="center" vertical="center" wrapText="1"/>
    </xf>
    <xf numFmtId="0" fontId="16" fillId="26" borderId="4" xfId="0" applyFont="1" applyFill="1" applyBorder="1" applyAlignment="1" applyProtection="1">
      <alignment horizontal="center" vertical="center" wrapText="1"/>
    </xf>
    <xf numFmtId="0" fontId="16" fillId="26" borderId="41" xfId="0" applyFont="1" applyFill="1" applyBorder="1" applyAlignment="1" applyProtection="1">
      <alignment horizontal="center" vertical="center" wrapText="1"/>
    </xf>
    <xf numFmtId="0" fontId="16" fillId="26" borderId="47" xfId="0" applyFont="1" applyFill="1" applyBorder="1" applyAlignment="1" applyProtection="1">
      <alignment horizontal="center" vertical="center" wrapText="1"/>
    </xf>
    <xf numFmtId="0" fontId="16" fillId="26" borderId="49" xfId="0" applyFont="1" applyFill="1" applyBorder="1" applyAlignment="1" applyProtection="1">
      <alignment horizontal="center" vertical="center" wrapText="1"/>
    </xf>
    <xf numFmtId="0" fontId="16" fillId="15" borderId="12" xfId="0" applyFont="1" applyFill="1" applyBorder="1" applyAlignment="1" applyProtection="1">
      <alignment horizontal="center" vertical="center" wrapText="1"/>
    </xf>
    <xf numFmtId="0" fontId="16" fillId="15" borderId="43" xfId="0" applyFont="1" applyFill="1" applyBorder="1" applyAlignment="1" applyProtection="1">
      <alignment horizontal="center" vertical="center" wrapText="1"/>
    </xf>
    <xf numFmtId="0" fontId="16" fillId="15" borderId="4" xfId="0" applyFont="1" applyFill="1" applyBorder="1" applyAlignment="1" applyProtection="1">
      <alignment horizontal="center" vertical="center" wrapText="1"/>
    </xf>
    <xf numFmtId="0" fontId="16" fillId="15" borderId="41" xfId="0" applyFont="1" applyFill="1" applyBorder="1" applyAlignment="1" applyProtection="1">
      <alignment horizontal="center" vertical="center" wrapText="1"/>
    </xf>
    <xf numFmtId="0" fontId="16" fillId="15" borderId="47" xfId="0" applyFont="1" applyFill="1" applyBorder="1" applyAlignment="1" applyProtection="1">
      <alignment horizontal="center" vertical="center" wrapText="1"/>
    </xf>
    <xf numFmtId="0" fontId="16" fillId="15" borderId="49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1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right"/>
    </xf>
    <xf numFmtId="1" fontId="3" fillId="3" borderId="7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1" fontId="3" fillId="3" borderId="0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1" fontId="3" fillId="3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right" wrapText="1"/>
    </xf>
    <xf numFmtId="0" fontId="2" fillId="3" borderId="0" xfId="0" applyFont="1" applyFill="1" applyBorder="1" applyAlignment="1" applyProtection="1">
      <alignment horizontal="right" wrapText="1"/>
    </xf>
    <xf numFmtId="1" fontId="20" fillId="3" borderId="0" xfId="0" applyNumberFormat="1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24" fillId="2" borderId="2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3" fillId="3" borderId="2" xfId="0" applyFont="1" applyFill="1" applyBorder="1" applyProtection="1"/>
    <xf numFmtId="0" fontId="20" fillId="0" borderId="16" xfId="0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horizontal="left" vertical="center"/>
    </xf>
    <xf numFmtId="0" fontId="18" fillId="0" borderId="25" xfId="0" applyFont="1" applyFill="1" applyBorder="1" applyAlignment="1" applyProtection="1">
      <alignment horizontal="left" vertical="center"/>
    </xf>
    <xf numFmtId="0" fontId="20" fillId="0" borderId="19" xfId="0" applyFont="1" applyFill="1" applyBorder="1" applyAlignment="1" applyProtection="1">
      <alignment vertical="center"/>
    </xf>
    <xf numFmtId="0" fontId="18" fillId="0" borderId="34" xfId="0" applyFont="1" applyFill="1" applyBorder="1" applyAlignment="1" applyProtection="1">
      <alignment horizontal="left" vertical="center"/>
    </xf>
    <xf numFmtId="0" fontId="18" fillId="0" borderId="35" xfId="0" applyFont="1" applyFill="1" applyBorder="1" applyAlignment="1" applyProtection="1">
      <alignment horizontal="left" vertical="center"/>
    </xf>
    <xf numFmtId="0" fontId="20" fillId="42" borderId="16" xfId="0" applyFont="1" applyFill="1" applyBorder="1" applyAlignment="1" applyProtection="1">
      <alignment vertical="center"/>
    </xf>
    <xf numFmtId="0" fontId="18" fillId="42" borderId="24" xfId="0" applyFont="1" applyFill="1" applyBorder="1" applyAlignment="1" applyProtection="1">
      <alignment horizontal="left" vertical="center"/>
    </xf>
    <xf numFmtId="0" fontId="18" fillId="42" borderId="25" xfId="0" applyFont="1" applyFill="1" applyBorder="1" applyAlignment="1" applyProtection="1">
      <alignment horizontal="left" vertical="center"/>
    </xf>
    <xf numFmtId="0" fontId="20" fillId="42" borderId="19" xfId="0" applyFont="1" applyFill="1" applyBorder="1" applyAlignment="1" applyProtection="1">
      <alignment vertical="center"/>
    </xf>
    <xf numFmtId="0" fontId="18" fillId="42" borderId="34" xfId="0" applyFont="1" applyFill="1" applyBorder="1" applyAlignment="1" applyProtection="1">
      <alignment horizontal="left" vertical="center"/>
    </xf>
    <xf numFmtId="0" fontId="18" fillId="42" borderId="35" xfId="0" applyFont="1" applyFill="1" applyBorder="1" applyAlignment="1" applyProtection="1">
      <alignment horizontal="left" vertical="center"/>
    </xf>
    <xf numFmtId="0" fontId="6" fillId="42" borderId="16" xfId="0" applyFont="1" applyFill="1" applyBorder="1" applyAlignment="1" applyProtection="1">
      <alignment vertical="center"/>
    </xf>
    <xf numFmtId="0" fontId="17" fillId="42" borderId="17" xfId="0" applyFont="1" applyFill="1" applyBorder="1" applyAlignment="1" applyProtection="1">
      <alignment horizontal="left" vertical="center"/>
    </xf>
    <xf numFmtId="0" fontId="17" fillId="42" borderId="23" xfId="0" applyFont="1" applyFill="1" applyBorder="1" applyAlignment="1" applyProtection="1">
      <alignment horizontal="left" vertical="center"/>
    </xf>
    <xf numFmtId="0" fontId="17" fillId="42" borderId="24" xfId="0" applyFont="1" applyFill="1" applyBorder="1" applyAlignment="1" applyProtection="1">
      <alignment horizontal="left" vertical="center"/>
    </xf>
    <xf numFmtId="0" fontId="17" fillId="42" borderId="25" xfId="0" applyFont="1" applyFill="1" applyBorder="1" applyAlignment="1" applyProtection="1">
      <alignment horizontal="left" vertical="center"/>
    </xf>
    <xf numFmtId="0" fontId="6" fillId="42" borderId="19" xfId="0" applyFont="1" applyFill="1" applyBorder="1" applyAlignment="1" applyProtection="1">
      <alignment vertical="center"/>
    </xf>
    <xf numFmtId="0" fontId="17" fillId="42" borderId="34" xfId="0" applyFont="1" applyFill="1" applyBorder="1" applyAlignment="1" applyProtection="1">
      <alignment horizontal="left" vertical="center"/>
    </xf>
    <xf numFmtId="0" fontId="17" fillId="42" borderId="35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vertical="center"/>
    </xf>
    <xf numFmtId="0" fontId="17" fillId="0" borderId="17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vertical="center"/>
    </xf>
    <xf numFmtId="0" fontId="17" fillId="0" borderId="23" xfId="0" applyFont="1" applyFill="1" applyBorder="1" applyAlignment="1" applyProtection="1">
      <alignment horizontal="left" vertical="center"/>
    </xf>
    <xf numFmtId="0" fontId="17" fillId="0" borderId="24" xfId="0" applyFont="1" applyFill="1" applyBorder="1" applyAlignment="1" applyProtection="1">
      <alignment horizontal="left" vertical="center"/>
    </xf>
    <xf numFmtId="0" fontId="17" fillId="0" borderId="25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horizontal="left" vertical="center"/>
    </xf>
    <xf numFmtId="0" fontId="17" fillId="0" borderId="35" xfId="0" applyFont="1" applyFill="1" applyBorder="1" applyAlignment="1" applyProtection="1">
      <alignment horizontal="left" vertical="center"/>
    </xf>
    <xf numFmtId="0" fontId="2" fillId="41" borderId="33" xfId="0" applyFont="1" applyFill="1" applyBorder="1" applyAlignment="1" applyProtection="1">
      <alignment horizontal="center"/>
    </xf>
    <xf numFmtId="0" fontId="2" fillId="41" borderId="14" xfId="0" applyFont="1" applyFill="1" applyBorder="1" applyAlignment="1" applyProtection="1">
      <alignment horizontal="center"/>
    </xf>
    <xf numFmtId="0" fontId="2" fillId="41" borderId="36" xfId="0" applyFont="1" applyFill="1" applyBorder="1" applyAlignment="1" applyProtection="1">
      <alignment horizontal="center"/>
    </xf>
    <xf numFmtId="0" fontId="2" fillId="41" borderId="37" xfId="0" applyFont="1" applyFill="1" applyBorder="1" applyAlignment="1" applyProtection="1">
      <alignment horizontal="center"/>
    </xf>
    <xf numFmtId="0" fontId="2" fillId="41" borderId="22" xfId="0" applyFont="1" applyFill="1" applyBorder="1" applyAlignment="1" applyProtection="1">
      <alignment horizontal="center"/>
    </xf>
    <xf numFmtId="0" fontId="2" fillId="41" borderId="23" xfId="0" applyFont="1" applyFill="1" applyBorder="1" applyAlignment="1" applyProtection="1">
      <alignment horizontal="center"/>
    </xf>
    <xf numFmtId="0" fontId="2" fillId="41" borderId="19" xfId="0" applyFont="1" applyFill="1" applyBorder="1" applyAlignment="1" applyProtection="1">
      <alignment horizontal="center"/>
    </xf>
    <xf numFmtId="0" fontId="2" fillId="41" borderId="20" xfId="0" applyFont="1" applyFill="1" applyBorder="1" applyAlignment="1" applyProtection="1">
      <alignment horizontal="center"/>
    </xf>
    <xf numFmtId="0" fontId="2" fillId="41" borderId="27" xfId="0" applyFont="1" applyFill="1" applyBorder="1" applyAlignment="1" applyProtection="1">
      <alignment horizontal="center"/>
    </xf>
    <xf numFmtId="0" fontId="2" fillId="41" borderId="28" xfId="0" applyFont="1" applyFill="1" applyBorder="1" applyAlignment="1" applyProtection="1">
      <alignment horizontal="center"/>
    </xf>
  </cellXfs>
  <cellStyles count="2">
    <cellStyle name="Normal" xfId="0" builtinId="0"/>
    <cellStyle name="Normal 2 2 2" xfId="1"/>
  </cellStyles>
  <dxfs count="65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</xdr:row>
      <xdr:rowOff>38100</xdr:rowOff>
    </xdr:from>
    <xdr:to>
      <xdr:col>26</xdr:col>
      <xdr:colOff>455125</xdr:colOff>
      <xdr:row>4</xdr:row>
      <xdr:rowOff>123825</xdr:rowOff>
    </xdr:to>
    <xdr:pic>
      <xdr:nvPicPr>
        <xdr:cNvPr id="2" name="Picture 1" descr="3b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-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23825"/>
          <a:ext cx="7599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AX53"/>
  <sheetViews>
    <sheetView tabSelected="1" topLeftCell="A40" zoomScale="115" zoomScaleNormal="115" workbookViewId="0">
      <selection activeCell="AC48" sqref="AC48"/>
    </sheetView>
  </sheetViews>
  <sheetFormatPr defaultRowHeight="15" x14ac:dyDescent="0.25"/>
  <cols>
    <col min="1" max="1" width="0.85546875" style="126" customWidth="1"/>
    <col min="2" max="3" width="8.5703125" style="126" customWidth="1"/>
    <col min="4" max="4" width="18" style="126" customWidth="1"/>
    <col min="5" max="9" width="2.85546875" style="126" customWidth="1"/>
    <col min="10" max="10" width="1" style="126" customWidth="1"/>
    <col min="11" max="21" width="9.7109375" style="126" hidden="1" customWidth="1"/>
    <col min="22" max="22" width="17.42578125" style="126" hidden="1" customWidth="1"/>
    <col min="23" max="25" width="9.7109375" style="126" hidden="1" customWidth="1"/>
    <col min="26" max="26" width="4.140625" style="126" hidden="1" customWidth="1"/>
    <col min="27" max="28" width="8.5703125" style="126" customWidth="1"/>
    <col min="29" max="29" width="15.7109375" style="126" customWidth="1"/>
    <col min="30" max="34" width="2.85546875" style="126" customWidth="1"/>
    <col min="35" max="35" width="2" style="126" customWidth="1"/>
    <col min="36" max="46" width="9.140625" style="126" hidden="1" customWidth="1"/>
    <col min="47" max="47" width="14.42578125" style="126" hidden="1" customWidth="1"/>
    <col min="48" max="48" width="9.140625" style="126" hidden="1" customWidth="1"/>
    <col min="49" max="49" width="13.28515625" style="126" hidden="1" customWidth="1"/>
    <col min="50" max="50" width="8" style="126" hidden="1" customWidth="1"/>
    <col min="51" max="51" width="9.140625" style="126" customWidth="1"/>
    <col min="52" max="16384" width="9.140625" style="126"/>
  </cols>
  <sheetData>
    <row r="1" spans="2:50" ht="6.75" customHeight="1" thickBot="1" x14ac:dyDescent="0.3"/>
    <row r="2" spans="2:50" ht="14.45" customHeight="1" x14ac:dyDescent="0.25">
      <c r="B2" s="230" t="s">
        <v>18</v>
      </c>
      <c r="C2" s="231"/>
      <c r="D2" s="241"/>
      <c r="E2" s="241"/>
      <c r="F2" s="241"/>
      <c r="G2" s="241"/>
      <c r="H2" s="152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"/>
      <c r="AA2" s="1"/>
      <c r="AB2" s="232" t="s">
        <v>19</v>
      </c>
      <c r="AC2" s="232"/>
      <c r="AD2" s="232"/>
      <c r="AE2" s="232"/>
      <c r="AF2" s="232"/>
      <c r="AG2" s="232"/>
      <c r="AH2" s="233"/>
    </row>
    <row r="3" spans="2:50" ht="14.45" customHeight="1" x14ac:dyDescent="0.25">
      <c r="B3" s="238" t="s">
        <v>0</v>
      </c>
      <c r="C3" s="239"/>
      <c r="D3" s="242"/>
      <c r="E3" s="242"/>
      <c r="F3" s="242"/>
      <c r="G3" s="242"/>
      <c r="H3" s="15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234"/>
      <c r="AC3" s="234"/>
      <c r="AD3" s="234"/>
      <c r="AE3" s="234"/>
      <c r="AF3" s="234"/>
      <c r="AG3" s="234"/>
      <c r="AH3" s="235"/>
    </row>
    <row r="4" spans="2:50" ht="14.45" customHeight="1" x14ac:dyDescent="0.25">
      <c r="B4" s="238" t="s">
        <v>1</v>
      </c>
      <c r="C4" s="239"/>
      <c r="D4" s="4" t="str">
        <f>IFERROR(ROUND(W12+W20+W28+W37+AV12+AV20+AV28+AV37+W42+AV42,2)/(W13+W21+W29+W38+AV13+AV21+AV29+AV38+AV43+W43)," ")</f>
        <v xml:space="preserve"> </v>
      </c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3"/>
      <c r="AB4" s="234"/>
      <c r="AC4" s="234"/>
      <c r="AD4" s="234"/>
      <c r="AE4" s="234"/>
      <c r="AF4" s="234"/>
      <c r="AG4" s="234"/>
      <c r="AH4" s="235"/>
    </row>
    <row r="5" spans="2:50" ht="19.5" customHeight="1" thickBot="1" x14ac:dyDescent="0.3">
      <c r="B5" s="153"/>
      <c r="C5" s="240" t="str">
        <f>IF(AND(D4&gt;1.99,E9=0,AD8=0),"Öğrenci Mezuniyete Hak Kazanmıştır"," ")</f>
        <v xml:space="preserve"> </v>
      </c>
      <c r="D5" s="240"/>
      <c r="E5" s="240"/>
      <c r="F5" s="240"/>
      <c r="G5" s="240"/>
      <c r="H5" s="24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  <c r="AB5" s="236"/>
      <c r="AC5" s="236"/>
      <c r="AD5" s="236"/>
      <c r="AE5" s="236"/>
      <c r="AF5" s="236"/>
      <c r="AG5" s="236"/>
      <c r="AH5" s="237"/>
    </row>
    <row r="6" spans="2:50" ht="15.75" x14ac:dyDescent="0.25">
      <c r="B6" s="223" t="s">
        <v>20</v>
      </c>
      <c r="C6" s="224"/>
      <c r="D6" s="224"/>
      <c r="E6" s="225">
        <f>SUM(U12:U52)+SUM(AT12:AT52)</f>
        <v>0</v>
      </c>
      <c r="F6" s="225"/>
      <c r="G6" s="226" t="s">
        <v>21</v>
      </c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43"/>
      <c r="AC6" s="160" t="s">
        <v>22</v>
      </c>
      <c r="AD6" s="155">
        <f>Y16+Y24+Y32+Y41+AX41+AX32+AX24+AX16+Y46+AX46</f>
        <v>0</v>
      </c>
      <c r="AE6" s="127"/>
      <c r="AF6" s="79"/>
      <c r="AG6" s="79"/>
      <c r="AH6" s="128"/>
    </row>
    <row r="7" spans="2:50" x14ac:dyDescent="0.25">
      <c r="B7" s="220" t="s">
        <v>23</v>
      </c>
      <c r="C7" s="221"/>
      <c r="D7" s="221"/>
      <c r="E7" s="228">
        <f>W14+W22+W30+W39+AV14+AV22+AV30+AV39</f>
        <v>0</v>
      </c>
      <c r="F7" s="229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162">
        <f>Y15+Y23+Y31+Y40+AX15+AX23+AX31+AX40</f>
        <v>0</v>
      </c>
      <c r="AC7" s="161" t="s">
        <v>24</v>
      </c>
      <c r="AD7" s="162">
        <f>Y14+Y22+Y30+Y39+AX39+AX30+AX22+AX14</f>
        <v>0</v>
      </c>
      <c r="AE7" s="163"/>
      <c r="AF7" s="5"/>
      <c r="AG7" s="5"/>
      <c r="AH7" s="6"/>
    </row>
    <row r="8" spans="2:50" x14ac:dyDescent="0.25">
      <c r="B8" s="220" t="s">
        <v>25</v>
      </c>
      <c r="C8" s="221"/>
      <c r="D8" s="221"/>
      <c r="E8" s="222">
        <f>W14+W22+W29+W39+AV39+AV30+AV22+AV14</f>
        <v>0</v>
      </c>
      <c r="F8" s="222"/>
      <c r="G8" s="164" t="s">
        <v>26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6">
        <f>46-AB7</f>
        <v>46</v>
      </c>
      <c r="AC8" s="161" t="s">
        <v>27</v>
      </c>
      <c r="AD8" s="215">
        <f>Y12+Y20+Y28+Y37+AX37+AX28+AX20+AX12+Y42+AX42</f>
        <v>0</v>
      </c>
      <c r="AE8" s="216"/>
      <c r="AF8" s="5"/>
      <c r="AG8" s="5"/>
      <c r="AH8" s="6"/>
    </row>
    <row r="9" spans="2:50" ht="15.75" thickBot="1" x14ac:dyDescent="0.3">
      <c r="B9" s="217" t="s">
        <v>28</v>
      </c>
      <c r="C9" s="218"/>
      <c r="D9" s="218"/>
      <c r="E9" s="219">
        <f>126-E7</f>
        <v>126</v>
      </c>
      <c r="F9" s="219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7"/>
      <c r="AC9" s="7"/>
      <c r="AD9" s="7"/>
      <c r="AE9" s="7"/>
      <c r="AF9" s="7"/>
      <c r="AG9" s="7"/>
      <c r="AH9" s="8"/>
    </row>
    <row r="10" spans="2:50" ht="2.25" customHeight="1" thickBot="1" x14ac:dyDescent="0.3">
      <c r="J10" s="129"/>
    </row>
    <row r="11" spans="2:50" ht="15.75" thickBot="1" x14ac:dyDescent="0.3">
      <c r="B11" s="9">
        <f>6-Y15</f>
        <v>6</v>
      </c>
      <c r="C11" s="171" t="s">
        <v>29</v>
      </c>
      <c r="D11" s="171"/>
      <c r="E11" s="171"/>
      <c r="F11" s="171"/>
      <c r="G11" s="171"/>
      <c r="H11" s="171"/>
      <c r="I11" s="172"/>
      <c r="J11" s="18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Z11" s="131"/>
      <c r="AA11" s="9">
        <f>6-AX15</f>
        <v>6</v>
      </c>
      <c r="AB11" s="171" t="s">
        <v>30</v>
      </c>
      <c r="AC11" s="171"/>
      <c r="AD11" s="171"/>
      <c r="AE11" s="171"/>
      <c r="AF11" s="171"/>
      <c r="AG11" s="171"/>
      <c r="AH11" s="172"/>
    </row>
    <row r="12" spans="2:50" ht="14.45" customHeight="1" x14ac:dyDescent="0.25">
      <c r="B12" s="244" t="s">
        <v>31</v>
      </c>
      <c r="C12" s="245" t="s">
        <v>32</v>
      </c>
      <c r="D12" s="246"/>
      <c r="E12" s="80"/>
      <c r="F12" s="80"/>
      <c r="G12" s="80"/>
      <c r="H12" s="80"/>
      <c r="I12" s="81"/>
      <c r="J12" s="181"/>
      <c r="K12" s="10" t="str">
        <f t="shared" ref="K12:K17" si="0">IF(OR(I12="AA",I12="BA",I12="BB",I12="CB",I12="CC",I12="DC",I12="DD",I12="F",I12="I",I12="FA",I12="FF",I12="W",I12="T"),I12,IF(OR(H12="AA",H12="BA",H12="BB",H12="CB",H12="CC",H12="DC",H12="DD",H12="F",H12="I",H12="FA",H12="FF",H12="W",H12="T"),H12,IF(OR(G12="AA",G12="BA",G12="BB",G12="CB",G12="CC",G12="DC",G12="DD",G12="F",G12="I",G12="FA",G12="FF",G12="W",G12="T"),G12,IF(OR(F12="AA",F12="BA",F12="BB",F12="CB",F12="CC",F12="DC",F12="DD",F12="F",F12="FA",F12="FF",F12="I",F12="W",F12="T"),F12,IF(OR(E12="AA",E12="BA",E12="BB",E12="CB",E12="CC",E12="DC",E12="DD",E12="F",E12="FA",E12="FF",E12="I",E12="W",E12="T"),E12,"")))))</f>
        <v/>
      </c>
      <c r="L12" s="11">
        <f t="shared" ref="L12:L17" si="1">IF(K12="AA",4,IF(K12="BA",3.5,IF(K12="BB",3,IF(K12="CB",2.5,IF(K12="CC",2,IF(K12="DC",1.5,IF(K12="DD",1,0)))))))</f>
        <v>0</v>
      </c>
      <c r="M12" s="12">
        <v>2</v>
      </c>
      <c r="N12" s="13">
        <f t="shared" ref="N12:N17" si="2">IF(OR(K12="T",K12="W",K12="I", K12=""),0,1)</f>
        <v>0</v>
      </c>
      <c r="O12" s="14">
        <f t="shared" ref="O12:O17" si="3">IF(OR(K12="AA",K12="BA",K12="BB",K12="CB",K12="CC",K12="DC",K12="DD",K12="T"),1,0)</f>
        <v>0</v>
      </c>
      <c r="P12" s="15">
        <f t="shared" ref="P12:P17" si="4">N12*M12</f>
        <v>0</v>
      </c>
      <c r="Q12" s="16">
        <f t="shared" ref="Q12:Q17" si="5">P12*L12</f>
        <v>0</v>
      </c>
      <c r="R12" s="17">
        <f t="shared" ref="R12:R17" si="6">O12*M12</f>
        <v>0</v>
      </c>
      <c r="S12" s="18">
        <f t="shared" ref="S12:S17" si="7">COUNTIF(E12:I12,"AA")+COUNTIF(E12:I12,"BA")+COUNTIF(E12:I12,"BB")+COUNTIF(E12:I12,"CB")+COUNTIF(E12:I12,"CC")+COUNTIF(E12:I12,"DC")+COUNTIF(E12:I12,"DD")+COUNTIF(E12:I12,"F")+COUNTIF(E12:I12,"I")+COUNTIF(E12:I12,"W")+COUNTIF(E12:I12,"T")+COUNTIF(E12:I12,"FF")+COUNTIF(E12:I12,"FA")</f>
        <v>0</v>
      </c>
      <c r="T12" s="19">
        <f t="shared" ref="T12:T17" si="8">IF(S12&gt;0,S12-1,0)</f>
        <v>0</v>
      </c>
      <c r="U12" s="20">
        <f t="shared" ref="U12:U17" si="9">(S12-T12)*M12</f>
        <v>0</v>
      </c>
      <c r="V12" s="64" t="s">
        <v>2</v>
      </c>
      <c r="W12" s="65">
        <f>SUM(Q12:Q17)</f>
        <v>0</v>
      </c>
      <c r="X12" s="70" t="s">
        <v>3</v>
      </c>
      <c r="Y12" s="71">
        <f>COUNTIF(K12:K17,"f")+COUNTIF(K12:K17,"fa")+COUNTIF(K12:K17,"ff")</f>
        <v>0</v>
      </c>
      <c r="Z12" s="156"/>
      <c r="AA12" s="250" t="s">
        <v>33</v>
      </c>
      <c r="AB12" s="251" t="s">
        <v>34</v>
      </c>
      <c r="AC12" s="252"/>
      <c r="AD12" s="80"/>
      <c r="AE12" s="80"/>
      <c r="AF12" s="80"/>
      <c r="AG12" s="82"/>
      <c r="AH12" s="83"/>
      <c r="AJ12" s="10" t="str">
        <f>IF(OR(AH12="AA",AH12="BA",AH12="BB",AH12="CB",AH12="CC",AH12="DC",AH12="DD",AH12="F",AH12="I",AH12="FA",AH12="FF",AH12="W",AH12="T"),AH12,IF(OR(AG12="AA",AG12="BA",AG12="BB",AG12="CB",AG12="CC",AG12="DC",AG12="DD",AG12="F",AG12="I",AG12="FA",AG12="FF",AG12="W",AG12="T"),AG12,IF(OR(AF12="AA",AF12="BA",AF12="BB",AF12="CB",AF12="CC",AF12="DC",AF12="DD",AF12="F",AF12="I",AF12="FA",AF12="FF",AF12="W",AF12="T"),AF12,IF(OR(AE12="AA",AE12="BA",AE12="BB",AE12="CB",AE12="CC",AE12="DC",AE12="DD",AE12="F",AE12="FA",AE12="FF",AE12="I",AE12="W",AE12="T"),AE12,IF(OR(AD12="AA",AD12="BA",AD12="BB",AD12="CB",AD12="CC",AD12="DC",AD12="DD",AD12="F",AD12="FA",AD12="FF",AD12="I",AD12="W",AD12="T"),AD12,"")))))</f>
        <v/>
      </c>
      <c r="AK12" s="11">
        <f t="shared" ref="AK12:AK17" si="10">IF(AJ12="AA",4,IF(AJ12="BA",3.5,IF(AJ12="BB",3,IF(AJ12="CB",2.5,IF(AJ12="CC",2,IF(AJ12="DC",1.5,IF(AJ12="DD",1,0)))))))</f>
        <v>0</v>
      </c>
      <c r="AL12" s="12">
        <v>2</v>
      </c>
      <c r="AM12" s="13">
        <f t="shared" ref="AM12:AM17" si="11">IF(OR(AJ12="T",AJ12="W",AJ12="I", AJ12=""),0,1)</f>
        <v>0</v>
      </c>
      <c r="AN12" s="14">
        <f t="shared" ref="AN12:AN17" si="12">IF(OR(AJ12="AA",AJ12="BA",AJ12="BB",AJ12="CB",AJ12="CC",AJ12="DC",AJ12="DD",AJ12="T"),1,0)</f>
        <v>0</v>
      </c>
      <c r="AO12" s="15">
        <f t="shared" ref="AO12:AO17" si="13">AM12*AL12</f>
        <v>0</v>
      </c>
      <c r="AP12" s="16">
        <f t="shared" ref="AP12:AP17" si="14">AO12*AK12</f>
        <v>0</v>
      </c>
      <c r="AQ12" s="17">
        <f t="shared" ref="AQ12:AQ17" si="15">AN12*AL12</f>
        <v>0</v>
      </c>
      <c r="AR12" s="18">
        <f t="shared" ref="AR12:AR17" si="16">COUNTIF(AD12:AH12,"AA")+COUNTIF(AD12:AH12,"BA")+COUNTIF(AD12:AH12,"BB")+COUNTIF(AD12:AH12,"CB")+COUNTIF(AD12:AH12,"CC")+COUNTIF(AD12:AH12,"DC")+COUNTIF(AD12:AH12,"DD")+COUNTIF(AD12:AH12,"F")+COUNTIF(AD12:AH12,"I")+COUNTIF(AD12:AH12,"W")+COUNTIF(AD12:AH12,"T")+COUNTIF(AD12:AH12,"FF")+COUNTIF(AD12:AH12,"FA")</f>
        <v>0</v>
      </c>
      <c r="AS12" s="19">
        <f t="shared" ref="AS12:AS17" si="17">IF(AR12&gt;0,AR12-1,0)</f>
        <v>0</v>
      </c>
      <c r="AT12" s="20">
        <f t="shared" ref="AT12:AT17" si="18">(AR12-AS12)*AL12</f>
        <v>0</v>
      </c>
      <c r="AU12" s="64" t="s">
        <v>2</v>
      </c>
      <c r="AV12" s="65">
        <f>SUM(AP12:AP17)</f>
        <v>0</v>
      </c>
      <c r="AW12" s="70" t="s">
        <v>3</v>
      </c>
      <c r="AX12" s="71">
        <f>COUNTIF(AJ12:AJ17,"f")+COUNTIF(AJ12:AJ17,"fa")+COUNTIF(AJ12:AJ17,"ff")</f>
        <v>0</v>
      </c>
    </row>
    <row r="13" spans="2:50" ht="14.45" customHeight="1" x14ac:dyDescent="0.25">
      <c r="B13" s="244" t="s">
        <v>35</v>
      </c>
      <c r="C13" s="245" t="s">
        <v>36</v>
      </c>
      <c r="D13" s="246"/>
      <c r="E13" s="80"/>
      <c r="F13" s="80"/>
      <c r="G13" s="80"/>
      <c r="H13" s="80"/>
      <c r="I13" s="81"/>
      <c r="J13" s="181"/>
      <c r="K13" s="10" t="str">
        <f t="shared" si="0"/>
        <v/>
      </c>
      <c r="L13" s="11">
        <f t="shared" si="1"/>
        <v>0</v>
      </c>
      <c r="M13" s="12">
        <v>3</v>
      </c>
      <c r="N13" s="13">
        <f t="shared" si="2"/>
        <v>0</v>
      </c>
      <c r="O13" s="14">
        <f t="shared" si="3"/>
        <v>0</v>
      </c>
      <c r="P13" s="15">
        <f t="shared" si="4"/>
        <v>0</v>
      </c>
      <c r="Q13" s="16">
        <f t="shared" si="5"/>
        <v>0</v>
      </c>
      <c r="R13" s="17">
        <f t="shared" si="6"/>
        <v>0</v>
      </c>
      <c r="S13" s="18">
        <f t="shared" si="7"/>
        <v>0</v>
      </c>
      <c r="T13" s="19">
        <f t="shared" si="8"/>
        <v>0</v>
      </c>
      <c r="U13" s="20">
        <f t="shared" si="9"/>
        <v>0</v>
      </c>
      <c r="V13" s="66" t="s">
        <v>4</v>
      </c>
      <c r="W13" s="67">
        <f>SUM(P12:P17)</f>
        <v>0</v>
      </c>
      <c r="X13" s="60" t="s">
        <v>5</v>
      </c>
      <c r="Y13" s="63">
        <f>COUNTIF(K12:K17,"W")</f>
        <v>0</v>
      </c>
      <c r="Z13" s="156"/>
      <c r="AA13" s="250" t="s">
        <v>37</v>
      </c>
      <c r="AB13" s="251" t="s">
        <v>38</v>
      </c>
      <c r="AC13" s="252"/>
      <c r="AD13" s="80"/>
      <c r="AE13" s="80"/>
      <c r="AF13" s="80"/>
      <c r="AG13" s="82"/>
      <c r="AH13" s="83"/>
      <c r="AJ13" s="10" t="str">
        <f t="shared" ref="AJ13:AJ17" si="19">IF(OR(AH13="AA",AH13="BA",AH13="BB",AH13="CB",AH13="CC",AH13="DC",AH13="DD",AH13="F",AH13="I",AH13="FA",AH13="FF",AH13="W",AH13="T"),AH13,IF(OR(AG13="AA",AG13="BA",AG13="BB",AG13="CB",AG13="CC",AG13="DC",AG13="DD",AG13="F",AG13="I",AG13="FA",AG13="FF",AG13="W",AG13="T"),AG13,IF(OR(AF13="AA",AF13="BA",AF13="BB",AF13="CB",AF13="CC",AF13="DC",AF13="DD",AF13="F",AF13="I",AF13="FA",AF13="FF",AF13="W",AF13="T"),AF13,IF(OR(AE13="AA",AE13="BA",AE13="BB",AE13="CB",AE13="CC",AE13="DC",AE13="DD",AE13="F",AE13="FA",AE13="FF",AE13="I",AE13="W",AE13="T"),AE13,IF(OR(AD13="AA",AD13="BA",AD13="BB",AD13="CB",AD13="CC",AD13="DC",AD13="DD",AD13="F",AD13="FA",AD13="FF",AD13="I",AD13="W",AD13="T"),AD13,"")))))</f>
        <v/>
      </c>
      <c r="AK13" s="11">
        <f t="shared" si="10"/>
        <v>0</v>
      </c>
      <c r="AL13" s="12">
        <v>3</v>
      </c>
      <c r="AM13" s="13">
        <f t="shared" si="11"/>
        <v>0</v>
      </c>
      <c r="AN13" s="14">
        <f t="shared" si="12"/>
        <v>0</v>
      </c>
      <c r="AO13" s="15">
        <f t="shared" si="13"/>
        <v>0</v>
      </c>
      <c r="AP13" s="16">
        <f t="shared" si="14"/>
        <v>0</v>
      </c>
      <c r="AQ13" s="17">
        <f t="shared" si="15"/>
        <v>0</v>
      </c>
      <c r="AR13" s="18">
        <f t="shared" si="16"/>
        <v>0</v>
      </c>
      <c r="AS13" s="19">
        <f t="shared" si="17"/>
        <v>0</v>
      </c>
      <c r="AT13" s="20">
        <f t="shared" si="18"/>
        <v>0</v>
      </c>
      <c r="AU13" s="66" t="s">
        <v>4</v>
      </c>
      <c r="AV13" s="67">
        <f>SUM(AO12:AO17)</f>
        <v>0</v>
      </c>
      <c r="AW13" s="60" t="s">
        <v>5</v>
      </c>
      <c r="AX13" s="63">
        <f>COUNTIF(AJ12:AJ17,"W")</f>
        <v>0</v>
      </c>
    </row>
    <row r="14" spans="2:50" ht="14.45" customHeight="1" thickBot="1" x14ac:dyDescent="0.3">
      <c r="B14" s="244" t="s">
        <v>12</v>
      </c>
      <c r="C14" s="245" t="s">
        <v>39</v>
      </c>
      <c r="D14" s="246"/>
      <c r="E14" s="80"/>
      <c r="F14" s="80"/>
      <c r="G14" s="80"/>
      <c r="H14" s="80"/>
      <c r="I14" s="81"/>
      <c r="J14" s="181"/>
      <c r="K14" s="10" t="str">
        <f t="shared" si="0"/>
        <v/>
      </c>
      <c r="L14" s="11">
        <f t="shared" si="1"/>
        <v>0</v>
      </c>
      <c r="M14" s="12">
        <v>2</v>
      </c>
      <c r="N14" s="13">
        <f t="shared" si="2"/>
        <v>0</v>
      </c>
      <c r="O14" s="14">
        <f t="shared" si="3"/>
        <v>0</v>
      </c>
      <c r="P14" s="15">
        <f t="shared" si="4"/>
        <v>0</v>
      </c>
      <c r="Q14" s="16">
        <f t="shared" si="5"/>
        <v>0</v>
      </c>
      <c r="R14" s="17">
        <f t="shared" si="6"/>
        <v>0</v>
      </c>
      <c r="S14" s="18">
        <f t="shared" si="7"/>
        <v>0</v>
      </c>
      <c r="T14" s="19">
        <f t="shared" si="8"/>
        <v>0</v>
      </c>
      <c r="U14" s="20">
        <f t="shared" si="9"/>
        <v>0</v>
      </c>
      <c r="V14" s="68" t="s">
        <v>6</v>
      </c>
      <c r="W14" s="69">
        <f>SUM(R12:R17)</f>
        <v>0</v>
      </c>
      <c r="X14" s="61" t="s">
        <v>7</v>
      </c>
      <c r="Y14" s="62">
        <f>SUM(T12:T17)</f>
        <v>0</v>
      </c>
      <c r="Z14" s="156"/>
      <c r="AA14" s="250" t="s">
        <v>40</v>
      </c>
      <c r="AB14" s="251" t="s">
        <v>41</v>
      </c>
      <c r="AC14" s="252"/>
      <c r="AD14" s="80"/>
      <c r="AE14" s="80"/>
      <c r="AF14" s="80"/>
      <c r="AG14" s="82"/>
      <c r="AH14" s="83"/>
      <c r="AJ14" s="10" t="str">
        <f t="shared" si="19"/>
        <v/>
      </c>
      <c r="AK14" s="11">
        <f t="shared" si="10"/>
        <v>0</v>
      </c>
      <c r="AL14" s="12">
        <v>3</v>
      </c>
      <c r="AM14" s="13">
        <f t="shared" si="11"/>
        <v>0</v>
      </c>
      <c r="AN14" s="14">
        <f t="shared" si="12"/>
        <v>0</v>
      </c>
      <c r="AO14" s="15">
        <f t="shared" si="13"/>
        <v>0</v>
      </c>
      <c r="AP14" s="16">
        <f t="shared" si="14"/>
        <v>0</v>
      </c>
      <c r="AQ14" s="17">
        <f t="shared" si="15"/>
        <v>0</v>
      </c>
      <c r="AR14" s="18">
        <f t="shared" si="16"/>
        <v>0</v>
      </c>
      <c r="AS14" s="19">
        <f t="shared" si="17"/>
        <v>0</v>
      </c>
      <c r="AT14" s="20">
        <f t="shared" si="18"/>
        <v>0</v>
      </c>
      <c r="AU14" s="68" t="s">
        <v>6</v>
      </c>
      <c r="AV14" s="69">
        <f>SUM(AQ12:AQ17)</f>
        <v>0</v>
      </c>
      <c r="AW14" s="61" t="s">
        <v>7</v>
      </c>
      <c r="AX14" s="62">
        <f>SUM(AS12:AS17)</f>
        <v>0</v>
      </c>
    </row>
    <row r="15" spans="2:50" ht="14.45" customHeight="1" x14ac:dyDescent="0.25">
      <c r="B15" s="244" t="s">
        <v>42</v>
      </c>
      <c r="C15" s="245" t="s">
        <v>43</v>
      </c>
      <c r="D15" s="246"/>
      <c r="E15" s="80"/>
      <c r="F15" s="80"/>
      <c r="G15" s="80"/>
      <c r="H15" s="80"/>
      <c r="I15" s="81"/>
      <c r="J15" s="181"/>
      <c r="K15" s="10" t="str">
        <f t="shared" si="0"/>
        <v/>
      </c>
      <c r="L15" s="11">
        <f t="shared" si="1"/>
        <v>0</v>
      </c>
      <c r="M15" s="12">
        <v>3</v>
      </c>
      <c r="N15" s="13">
        <f t="shared" si="2"/>
        <v>0</v>
      </c>
      <c r="O15" s="14">
        <f t="shared" si="3"/>
        <v>0</v>
      </c>
      <c r="P15" s="15">
        <f t="shared" si="4"/>
        <v>0</v>
      </c>
      <c r="Q15" s="16">
        <f t="shared" si="5"/>
        <v>0</v>
      </c>
      <c r="R15" s="17">
        <f t="shared" si="6"/>
        <v>0</v>
      </c>
      <c r="S15" s="18">
        <f t="shared" si="7"/>
        <v>0</v>
      </c>
      <c r="T15" s="19">
        <f t="shared" si="8"/>
        <v>0</v>
      </c>
      <c r="U15" s="20">
        <f t="shared" si="9"/>
        <v>0</v>
      </c>
      <c r="X15" s="61" t="s">
        <v>8</v>
      </c>
      <c r="Y15" s="62">
        <f>SUM(O12:O17)</f>
        <v>0</v>
      </c>
      <c r="Z15" s="156"/>
      <c r="AA15" s="250" t="s">
        <v>13</v>
      </c>
      <c r="AB15" s="251" t="s">
        <v>44</v>
      </c>
      <c r="AC15" s="252"/>
      <c r="AD15" s="80"/>
      <c r="AE15" s="80"/>
      <c r="AF15" s="80"/>
      <c r="AG15" s="82"/>
      <c r="AH15" s="83"/>
      <c r="AJ15" s="10" t="str">
        <f t="shared" si="19"/>
        <v/>
      </c>
      <c r="AK15" s="11">
        <f t="shared" si="10"/>
        <v>0</v>
      </c>
      <c r="AL15" s="12">
        <v>2</v>
      </c>
      <c r="AM15" s="13">
        <f t="shared" si="11"/>
        <v>0</v>
      </c>
      <c r="AN15" s="14">
        <f t="shared" si="12"/>
        <v>0</v>
      </c>
      <c r="AO15" s="15">
        <f t="shared" si="13"/>
        <v>0</v>
      </c>
      <c r="AP15" s="16">
        <f t="shared" si="14"/>
        <v>0</v>
      </c>
      <c r="AQ15" s="17">
        <f t="shared" si="15"/>
        <v>0</v>
      </c>
      <c r="AR15" s="18">
        <f t="shared" si="16"/>
        <v>0</v>
      </c>
      <c r="AS15" s="19">
        <f t="shared" si="17"/>
        <v>0</v>
      </c>
      <c r="AT15" s="20">
        <f t="shared" si="18"/>
        <v>0</v>
      </c>
      <c r="AW15" s="61" t="s">
        <v>8</v>
      </c>
      <c r="AX15" s="62">
        <f>SUM(AN12:AN17)</f>
        <v>0</v>
      </c>
    </row>
    <row r="16" spans="2:50" ht="14.45" customHeight="1" thickBot="1" x14ac:dyDescent="0.3">
      <c r="B16" s="244" t="s">
        <v>9</v>
      </c>
      <c r="C16" s="245" t="s">
        <v>17</v>
      </c>
      <c r="D16" s="246"/>
      <c r="E16" s="80"/>
      <c r="F16" s="80"/>
      <c r="G16" s="80"/>
      <c r="H16" s="80"/>
      <c r="I16" s="81"/>
      <c r="J16" s="181"/>
      <c r="K16" s="10" t="str">
        <f t="shared" si="0"/>
        <v/>
      </c>
      <c r="L16" s="11">
        <f t="shared" si="1"/>
        <v>0</v>
      </c>
      <c r="M16" s="12">
        <v>2</v>
      </c>
      <c r="N16" s="13">
        <f t="shared" si="2"/>
        <v>0</v>
      </c>
      <c r="O16" s="14">
        <f t="shared" si="3"/>
        <v>0</v>
      </c>
      <c r="P16" s="15">
        <f t="shared" si="4"/>
        <v>0</v>
      </c>
      <c r="Q16" s="16">
        <f t="shared" si="5"/>
        <v>0</v>
      </c>
      <c r="R16" s="17">
        <f t="shared" si="6"/>
        <v>0</v>
      </c>
      <c r="S16" s="18">
        <f t="shared" si="7"/>
        <v>0</v>
      </c>
      <c r="T16" s="19">
        <f t="shared" si="8"/>
        <v>0</v>
      </c>
      <c r="U16" s="20">
        <f t="shared" si="9"/>
        <v>0</v>
      </c>
      <c r="X16" s="72" t="s">
        <v>10</v>
      </c>
      <c r="Y16" s="73">
        <f>SUM(S12:S17)</f>
        <v>0</v>
      </c>
      <c r="Z16" s="156"/>
      <c r="AA16" s="250" t="s">
        <v>45</v>
      </c>
      <c r="AB16" s="251" t="s">
        <v>46</v>
      </c>
      <c r="AC16" s="252"/>
      <c r="AD16" s="80"/>
      <c r="AE16" s="80"/>
      <c r="AF16" s="80"/>
      <c r="AG16" s="82"/>
      <c r="AH16" s="83"/>
      <c r="AJ16" s="10" t="str">
        <f t="shared" si="19"/>
        <v/>
      </c>
      <c r="AK16" s="11">
        <f t="shared" si="10"/>
        <v>0</v>
      </c>
      <c r="AL16" s="12">
        <v>3</v>
      </c>
      <c r="AM16" s="13">
        <f t="shared" si="11"/>
        <v>0</v>
      </c>
      <c r="AN16" s="14">
        <f t="shared" si="12"/>
        <v>0</v>
      </c>
      <c r="AO16" s="15">
        <f t="shared" si="13"/>
        <v>0</v>
      </c>
      <c r="AP16" s="16">
        <f t="shared" si="14"/>
        <v>0</v>
      </c>
      <c r="AQ16" s="17">
        <f t="shared" si="15"/>
        <v>0</v>
      </c>
      <c r="AR16" s="18">
        <f t="shared" si="16"/>
        <v>0</v>
      </c>
      <c r="AS16" s="19">
        <f t="shared" si="17"/>
        <v>0</v>
      </c>
      <c r="AT16" s="20">
        <f t="shared" si="18"/>
        <v>0</v>
      </c>
      <c r="AW16" s="72" t="s">
        <v>10</v>
      </c>
      <c r="AX16" s="73">
        <f>SUM(AR12:AR17)</f>
        <v>0</v>
      </c>
    </row>
    <row r="17" spans="2:50" ht="14.45" customHeight="1" thickBot="1" x14ac:dyDescent="0.3">
      <c r="B17" s="247" t="s">
        <v>47</v>
      </c>
      <c r="C17" s="248" t="s">
        <v>48</v>
      </c>
      <c r="D17" s="249"/>
      <c r="E17" s="84"/>
      <c r="F17" s="84"/>
      <c r="G17" s="84"/>
      <c r="H17" s="84"/>
      <c r="I17" s="85"/>
      <c r="J17" s="181"/>
      <c r="K17" s="10" t="str">
        <f t="shared" si="0"/>
        <v/>
      </c>
      <c r="L17" s="11">
        <f t="shared" si="1"/>
        <v>0</v>
      </c>
      <c r="M17" s="12">
        <v>3</v>
      </c>
      <c r="N17" s="13">
        <f t="shared" si="2"/>
        <v>0</v>
      </c>
      <c r="O17" s="14">
        <f t="shared" si="3"/>
        <v>0</v>
      </c>
      <c r="P17" s="15">
        <f t="shared" si="4"/>
        <v>0</v>
      </c>
      <c r="Q17" s="16">
        <f t="shared" si="5"/>
        <v>0</v>
      </c>
      <c r="R17" s="17">
        <f t="shared" si="6"/>
        <v>0</v>
      </c>
      <c r="S17" s="18">
        <f t="shared" si="7"/>
        <v>0</v>
      </c>
      <c r="T17" s="19">
        <f t="shared" si="8"/>
        <v>0</v>
      </c>
      <c r="U17" s="20">
        <f t="shared" si="9"/>
        <v>0</v>
      </c>
      <c r="X17" s="119"/>
      <c r="Y17" s="120"/>
      <c r="Z17" s="156"/>
      <c r="AA17" s="253" t="s">
        <v>49</v>
      </c>
      <c r="AB17" s="254" t="s">
        <v>50</v>
      </c>
      <c r="AC17" s="255"/>
      <c r="AD17" s="84"/>
      <c r="AE17" s="84"/>
      <c r="AF17" s="84"/>
      <c r="AG17" s="86"/>
      <c r="AH17" s="87"/>
      <c r="AJ17" s="10" t="str">
        <f t="shared" si="19"/>
        <v/>
      </c>
      <c r="AK17" s="11">
        <f t="shared" si="10"/>
        <v>0</v>
      </c>
      <c r="AL17" s="12">
        <v>3</v>
      </c>
      <c r="AM17" s="13">
        <f t="shared" si="11"/>
        <v>0</v>
      </c>
      <c r="AN17" s="14">
        <f t="shared" si="12"/>
        <v>0</v>
      </c>
      <c r="AO17" s="15">
        <f t="shared" si="13"/>
        <v>0</v>
      </c>
      <c r="AP17" s="16">
        <f t="shared" si="14"/>
        <v>0</v>
      </c>
      <c r="AQ17" s="17">
        <f t="shared" si="15"/>
        <v>0</v>
      </c>
      <c r="AR17" s="18">
        <f t="shared" si="16"/>
        <v>0</v>
      </c>
      <c r="AS17" s="19">
        <f t="shared" si="17"/>
        <v>0</v>
      </c>
      <c r="AT17" s="20">
        <f t="shared" si="18"/>
        <v>0</v>
      </c>
      <c r="AW17" s="119"/>
      <c r="AX17" s="120"/>
    </row>
    <row r="18" spans="2:50" ht="3" customHeight="1" thickBot="1" x14ac:dyDescent="0.3">
      <c r="B18" s="132" t="s">
        <v>11</v>
      </c>
      <c r="C18" s="173"/>
      <c r="D18" s="173"/>
      <c r="E18" s="158"/>
      <c r="F18" s="158"/>
      <c r="G18" s="158"/>
      <c r="H18" s="159"/>
      <c r="I18" s="133"/>
      <c r="J18" s="134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30" t="s">
        <v>11</v>
      </c>
      <c r="AB18" s="156"/>
      <c r="AC18" s="158"/>
      <c r="AD18" s="158"/>
      <c r="AE18" s="158"/>
      <c r="AF18" s="159"/>
      <c r="AG18" s="133"/>
      <c r="AI18" s="135"/>
    </row>
    <row r="19" spans="2:50" ht="15.75" thickBot="1" x14ac:dyDescent="0.3">
      <c r="B19" s="9">
        <f>6-Y23</f>
        <v>6</v>
      </c>
      <c r="C19" s="171" t="s">
        <v>51</v>
      </c>
      <c r="D19" s="171"/>
      <c r="E19" s="171"/>
      <c r="F19" s="171"/>
      <c r="G19" s="171"/>
      <c r="H19" s="171"/>
      <c r="I19" s="172"/>
      <c r="J19" s="18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Z19" s="131"/>
      <c r="AA19" s="9">
        <f>6-AX23</f>
        <v>6</v>
      </c>
      <c r="AB19" s="171" t="s">
        <v>52</v>
      </c>
      <c r="AC19" s="171"/>
      <c r="AD19" s="171"/>
      <c r="AE19" s="171"/>
      <c r="AF19" s="171"/>
      <c r="AG19" s="171"/>
      <c r="AH19" s="172"/>
    </row>
    <row r="20" spans="2:50" ht="14.1" customHeight="1" x14ac:dyDescent="0.25">
      <c r="B20" s="264" t="s">
        <v>53</v>
      </c>
      <c r="C20" s="265" t="s">
        <v>54</v>
      </c>
      <c r="D20" s="265"/>
      <c r="E20" s="80"/>
      <c r="F20" s="80"/>
      <c r="G20" s="80"/>
      <c r="H20" s="88"/>
      <c r="I20" s="89"/>
      <c r="J20" s="181"/>
      <c r="K20" s="10" t="str">
        <f t="shared" ref="K20:K25" si="20">IF(OR(I20="AA",I20="BA",I20="BB",I20="CB",I20="CC",I20="DC",I20="DD",I20="F",I20="I",I20="FA",I20="FF",I20="W",I20="T"),I20,IF(OR(H20="AA",H20="BA",H20="BB",H20="CB",H20="CC",H20="DC",H20="DD",H20="F",H20="I",H20="FA",H20="FF",H20="W",H20="T"),H20,IF(OR(G20="AA",G20="BA",G20="BB",G20="CB",G20="CC",G20="DC",G20="DD",G20="F",G20="I",G20="FA",G20="FF",G20="W",G20="T"),G20,IF(OR(F20="AA",F20="BA",F20="BB",F20="CB",F20="CC",F20="DC",F20="DD",F20="F",F20="FA",F20="FF",F20="I",F20="W",F20="T"),F20,IF(OR(E20="AA",E20="BA",E20="BB",E20="CB",E20="CC",E20="DC",E20="DD",E20="F",E20="FA",E20="FF",E20="I",E20="W",E20="T"),E20,"")))))</f>
        <v/>
      </c>
      <c r="L20" s="11">
        <f t="shared" ref="L20:L25" si="21">IF(K20="AA",4,IF(K20="BA",3.5,IF(K20="BB",3,IF(K20="CB",2.5,IF(K20="CC",2,IF(K20="DC",1.5,IF(K20="DD",1,0)))))))</f>
        <v>0</v>
      </c>
      <c r="M20" s="12">
        <v>3</v>
      </c>
      <c r="N20" s="13">
        <f t="shared" ref="N20:N25" si="22">IF(OR(K20="T",K20="W",K20="I", K20=""),0,1)</f>
        <v>0</v>
      </c>
      <c r="O20" s="14">
        <f t="shared" ref="O20:O25" si="23">IF(OR(K20="AA",K20="BA",K20="BB",K20="CB",K20="CC",K20="DC",K20="DD",K20="T"),1,0)</f>
        <v>0</v>
      </c>
      <c r="P20" s="15">
        <f t="shared" ref="P20:P25" si="24">N20*M20</f>
        <v>0</v>
      </c>
      <c r="Q20" s="16">
        <f t="shared" ref="Q20:Q25" si="25">P20*L20</f>
        <v>0</v>
      </c>
      <c r="R20" s="17">
        <f t="shared" ref="R20:R25" si="26">O20*M20</f>
        <v>0</v>
      </c>
      <c r="S20" s="18">
        <f t="shared" ref="S20:S25" si="27">COUNTIF(E20:I20,"AA")+COUNTIF(E20:I20,"BA")+COUNTIF(E20:I20,"BB")+COUNTIF(E20:I20,"CB")+COUNTIF(E20:I20,"CC")+COUNTIF(E20:I20,"DC")+COUNTIF(E20:I20,"DD")+COUNTIF(E20:I20,"F")+COUNTIF(E20:I20,"I")+COUNTIF(E20:I20,"W")+COUNTIF(E20:I20,"T")+COUNTIF(E20:I20,"FF")+COUNTIF(E20:I20,"FA")</f>
        <v>0</v>
      </c>
      <c r="T20" s="19">
        <f t="shared" ref="T20:T25" si="28">IF(S20&gt;0,S20-1,0)</f>
        <v>0</v>
      </c>
      <c r="U20" s="20">
        <f t="shared" ref="U20:U25" si="29">(S20-T20)*M20</f>
        <v>0</v>
      </c>
      <c r="V20" s="64" t="s">
        <v>2</v>
      </c>
      <c r="W20" s="65">
        <f>SUM(Q20:Q25)</f>
        <v>0</v>
      </c>
      <c r="X20" s="70" t="s">
        <v>3</v>
      </c>
      <c r="Y20" s="71">
        <f>COUNTIF(K20:K25,"f")+COUNTIF(K20:K25,"fa")+COUNTIF(K20:K25,"ff")</f>
        <v>0</v>
      </c>
      <c r="Z20" s="156"/>
      <c r="AA20" s="256" t="s">
        <v>55</v>
      </c>
      <c r="AB20" s="257" t="s">
        <v>56</v>
      </c>
      <c r="AC20" s="257"/>
      <c r="AD20" s="80"/>
      <c r="AE20" s="80"/>
      <c r="AF20" s="80"/>
      <c r="AG20" s="90"/>
      <c r="AH20" s="83"/>
      <c r="AJ20" s="10" t="str">
        <f t="shared" ref="AJ20:AJ25" si="30">IF(OR(AH20="AA",AH20="BA",AH20="BB",AH20="CB",AH20="CC",AH20="DC",AH20="DD",AH20="F",AH20="I",AH20="FA",AH20="FF",AH20="W",AH20="T"),AH20,IF(OR(AG20="AA",AG20="BA",AG20="BB",AG20="CB",AG20="CC",AG20="DC",AG20="DD",AG20="F",AG20="I",AG20="FA",AG20="FF",AG20="W",AG20="T"),AG20,IF(OR(AF20="AA",AF20="BA",AF20="BB",AF20="CB",AF20="CC",AF20="DC",AF20="DD",AF20="F",AF20="I",AF20="FA",AF20="FF",AF20="W",AF20="T"),AF20,IF(OR(AE20="AA",AE20="BA",AE20="BB",AE20="CB",AE20="CC",AE20="DC",AE20="DD",AE20="F",AE20="FA",AE20="FF",AE20="I",AE20="W",AE20="T"),AE20,IF(OR(AD20="AA",AD20="BA",AD20="BB",AD20="CB",AD20="CC",AD20="DC",AD20="DD",AD20="F",AD20="FA",AD20="FF",AD20="I",AD20="W",AD20="T"),AD20,"")))))</f>
        <v/>
      </c>
      <c r="AK20" s="11">
        <f t="shared" ref="AK20:AK25" si="31">IF(AJ20="AA",4,IF(AJ20="BA",3.5,IF(AJ20="BB",3,IF(AJ20="CB",2.5,IF(AJ20="CC",2,IF(AJ20="DC",1.5,IF(AJ20="DD",1,0)))))))</f>
        <v>0</v>
      </c>
      <c r="AL20" s="12">
        <v>3</v>
      </c>
      <c r="AM20" s="13">
        <f t="shared" ref="AM20:AM25" si="32">IF(OR(AJ20="T",AJ20="W",AJ20="I", AJ20=""),0,1)</f>
        <v>0</v>
      </c>
      <c r="AN20" s="14">
        <f t="shared" ref="AN20:AN25" si="33">IF(OR(AJ20="AA",AJ20="BA",AJ20="BB",AJ20="CB",AJ20="CC",AJ20="DC",AJ20="DD",AJ20="T"),1,0)</f>
        <v>0</v>
      </c>
      <c r="AO20" s="15">
        <f t="shared" ref="AO20:AO25" si="34">AM20*AL20</f>
        <v>0</v>
      </c>
      <c r="AP20" s="16">
        <f t="shared" ref="AP20:AP25" si="35">AO20*AK20</f>
        <v>0</v>
      </c>
      <c r="AQ20" s="17">
        <f t="shared" ref="AQ20:AQ25" si="36">AN20*AL20</f>
        <v>0</v>
      </c>
      <c r="AR20" s="18">
        <f t="shared" ref="AR20:AR25" si="37">COUNTIF(AD20:AH20,"AA")+COUNTIF(AD20:AH20,"BA")+COUNTIF(AD20:AH20,"BB")+COUNTIF(AD20:AH20,"CB")+COUNTIF(AD20:AH20,"CC")+COUNTIF(AD20:AH20,"DC")+COUNTIF(AD20:AH20,"DD")+COUNTIF(AD20:AH20,"F")+COUNTIF(AD20:AH20,"I")+COUNTIF(AD20:AH20,"W")+COUNTIF(AD20:AH20,"T")+COUNTIF(AD20:AH20,"FF")+COUNTIF(AD20:AH20,"FA")</f>
        <v>0</v>
      </c>
      <c r="AS20" s="19">
        <f t="shared" ref="AS20:AS25" si="38">IF(AR20&gt;0,AR20-1,0)</f>
        <v>0</v>
      </c>
      <c r="AT20" s="20">
        <f t="shared" ref="AT20:AT25" si="39">(AR20-AS20)*AL20</f>
        <v>0</v>
      </c>
      <c r="AU20" s="64" t="s">
        <v>2</v>
      </c>
      <c r="AV20" s="65">
        <f>SUM(AP20:AP25)</f>
        <v>0</v>
      </c>
      <c r="AW20" s="70" t="s">
        <v>3</v>
      </c>
      <c r="AX20" s="71">
        <f>COUNTIF(AJ20:AJ25,"f")+COUNTIF(AJ20:AJ25,"fa")+COUNTIF(AJ20:AJ25,"ff")</f>
        <v>0</v>
      </c>
    </row>
    <row r="21" spans="2:50" ht="14.1" customHeight="1" x14ac:dyDescent="0.25">
      <c r="B21" s="264" t="s">
        <v>57</v>
      </c>
      <c r="C21" s="265" t="s">
        <v>58</v>
      </c>
      <c r="D21" s="265"/>
      <c r="E21" s="80"/>
      <c r="F21" s="80"/>
      <c r="G21" s="80"/>
      <c r="H21" s="88"/>
      <c r="I21" s="89"/>
      <c r="J21" s="181"/>
      <c r="K21" s="10" t="str">
        <f t="shared" si="20"/>
        <v/>
      </c>
      <c r="L21" s="11">
        <f t="shared" si="21"/>
        <v>0</v>
      </c>
      <c r="M21" s="12">
        <v>3</v>
      </c>
      <c r="N21" s="13">
        <f t="shared" si="22"/>
        <v>0</v>
      </c>
      <c r="O21" s="14">
        <f t="shared" si="23"/>
        <v>0</v>
      </c>
      <c r="P21" s="15">
        <f t="shared" si="24"/>
        <v>0</v>
      </c>
      <c r="Q21" s="16">
        <f t="shared" si="25"/>
        <v>0</v>
      </c>
      <c r="R21" s="17">
        <f t="shared" si="26"/>
        <v>0</v>
      </c>
      <c r="S21" s="18">
        <f t="shared" si="27"/>
        <v>0</v>
      </c>
      <c r="T21" s="19">
        <f t="shared" si="28"/>
        <v>0</v>
      </c>
      <c r="U21" s="20">
        <f t="shared" si="29"/>
        <v>0</v>
      </c>
      <c r="V21" s="66" t="s">
        <v>4</v>
      </c>
      <c r="W21" s="67">
        <f>SUM(P20:P25)</f>
        <v>0</v>
      </c>
      <c r="X21" s="60" t="s">
        <v>5</v>
      </c>
      <c r="Y21" s="63">
        <f>COUNTIF(K20:K25,"W")</f>
        <v>0</v>
      </c>
      <c r="Z21" s="156"/>
      <c r="AA21" s="256" t="s">
        <v>59</v>
      </c>
      <c r="AB21" s="257" t="s">
        <v>60</v>
      </c>
      <c r="AC21" s="257"/>
      <c r="AD21" s="80"/>
      <c r="AE21" s="80"/>
      <c r="AF21" s="80"/>
      <c r="AG21" s="80"/>
      <c r="AH21" s="83"/>
      <c r="AJ21" s="10" t="str">
        <f t="shared" si="30"/>
        <v/>
      </c>
      <c r="AK21" s="11">
        <f t="shared" si="31"/>
        <v>0</v>
      </c>
      <c r="AL21" s="12">
        <v>3</v>
      </c>
      <c r="AM21" s="13">
        <f t="shared" si="32"/>
        <v>0</v>
      </c>
      <c r="AN21" s="14">
        <f t="shared" si="33"/>
        <v>0</v>
      </c>
      <c r="AO21" s="15">
        <f t="shared" si="34"/>
        <v>0</v>
      </c>
      <c r="AP21" s="16">
        <f t="shared" si="35"/>
        <v>0</v>
      </c>
      <c r="AQ21" s="17">
        <f t="shared" si="36"/>
        <v>0</v>
      </c>
      <c r="AR21" s="18">
        <f t="shared" si="37"/>
        <v>0</v>
      </c>
      <c r="AS21" s="19">
        <f t="shared" si="38"/>
        <v>0</v>
      </c>
      <c r="AT21" s="20">
        <f t="shared" si="39"/>
        <v>0</v>
      </c>
      <c r="AU21" s="66" t="s">
        <v>4</v>
      </c>
      <c r="AV21" s="67">
        <f>SUM(AO20:AO25)</f>
        <v>0</v>
      </c>
      <c r="AW21" s="60" t="s">
        <v>5</v>
      </c>
      <c r="AX21" s="63">
        <f>COUNTIF(AJ20:AJ25,"W")</f>
        <v>0</v>
      </c>
    </row>
    <row r="22" spans="2:50" ht="14.1" customHeight="1" thickBot="1" x14ac:dyDescent="0.3">
      <c r="B22" s="266" t="s">
        <v>61</v>
      </c>
      <c r="C22" s="267" t="s">
        <v>62</v>
      </c>
      <c r="D22" s="267"/>
      <c r="E22" s="80"/>
      <c r="F22" s="80"/>
      <c r="G22" s="80"/>
      <c r="H22" s="88"/>
      <c r="I22" s="89"/>
      <c r="J22" s="181"/>
      <c r="K22" s="10" t="str">
        <f t="shared" si="20"/>
        <v/>
      </c>
      <c r="L22" s="11">
        <f t="shared" si="21"/>
        <v>0</v>
      </c>
      <c r="M22" s="12">
        <v>3</v>
      </c>
      <c r="N22" s="13">
        <f t="shared" si="22"/>
        <v>0</v>
      </c>
      <c r="O22" s="14">
        <f t="shared" si="23"/>
        <v>0</v>
      </c>
      <c r="P22" s="15">
        <f t="shared" si="24"/>
        <v>0</v>
      </c>
      <c r="Q22" s="16">
        <f t="shared" si="25"/>
        <v>0</v>
      </c>
      <c r="R22" s="17">
        <f t="shared" si="26"/>
        <v>0</v>
      </c>
      <c r="S22" s="18">
        <f t="shared" si="27"/>
        <v>0</v>
      </c>
      <c r="T22" s="19">
        <f t="shared" si="28"/>
        <v>0</v>
      </c>
      <c r="U22" s="20">
        <f t="shared" si="29"/>
        <v>0</v>
      </c>
      <c r="V22" s="68" t="s">
        <v>6</v>
      </c>
      <c r="W22" s="69">
        <f>SUM(R20:R25)</f>
        <v>0</v>
      </c>
      <c r="X22" s="61" t="s">
        <v>7</v>
      </c>
      <c r="Y22" s="62">
        <f>SUM(T20:T25)</f>
        <v>0</v>
      </c>
      <c r="Z22" s="156"/>
      <c r="AA22" s="256" t="s">
        <v>63</v>
      </c>
      <c r="AB22" s="257" t="s">
        <v>64</v>
      </c>
      <c r="AC22" s="257"/>
      <c r="AD22" s="80"/>
      <c r="AE22" s="80"/>
      <c r="AF22" s="80"/>
      <c r="AG22" s="90"/>
      <c r="AH22" s="83"/>
      <c r="AJ22" s="10" t="str">
        <f t="shared" si="30"/>
        <v/>
      </c>
      <c r="AK22" s="11">
        <f t="shared" si="31"/>
        <v>0</v>
      </c>
      <c r="AL22" s="12">
        <v>3</v>
      </c>
      <c r="AM22" s="13">
        <f t="shared" si="32"/>
        <v>0</v>
      </c>
      <c r="AN22" s="14">
        <f t="shared" si="33"/>
        <v>0</v>
      </c>
      <c r="AO22" s="15">
        <f t="shared" si="34"/>
        <v>0</v>
      </c>
      <c r="AP22" s="16">
        <f t="shared" si="35"/>
        <v>0</v>
      </c>
      <c r="AQ22" s="17">
        <f t="shared" si="36"/>
        <v>0</v>
      </c>
      <c r="AR22" s="18">
        <f t="shared" si="37"/>
        <v>0</v>
      </c>
      <c r="AS22" s="19">
        <f t="shared" si="38"/>
        <v>0</v>
      </c>
      <c r="AT22" s="20">
        <f t="shared" si="39"/>
        <v>0</v>
      </c>
      <c r="AU22" s="68" t="s">
        <v>6</v>
      </c>
      <c r="AV22" s="69">
        <f>SUM(AQ20:AQ25)</f>
        <v>0</v>
      </c>
      <c r="AW22" s="61" t="s">
        <v>7</v>
      </c>
      <c r="AX22" s="62">
        <f>SUM(AS20:AS25)</f>
        <v>0</v>
      </c>
    </row>
    <row r="23" spans="2:50" ht="14.1" customHeight="1" x14ac:dyDescent="0.25">
      <c r="B23" s="264" t="s">
        <v>65</v>
      </c>
      <c r="C23" s="268" t="s">
        <v>66</v>
      </c>
      <c r="D23" s="269"/>
      <c r="E23" s="80"/>
      <c r="F23" s="80"/>
      <c r="G23" s="80"/>
      <c r="H23" s="88"/>
      <c r="I23" s="89"/>
      <c r="J23" s="181"/>
      <c r="K23" s="10" t="str">
        <f t="shared" si="20"/>
        <v/>
      </c>
      <c r="L23" s="11">
        <f t="shared" si="21"/>
        <v>0</v>
      </c>
      <c r="M23" s="12">
        <v>3</v>
      </c>
      <c r="N23" s="13">
        <f t="shared" si="22"/>
        <v>0</v>
      </c>
      <c r="O23" s="14">
        <f t="shared" si="23"/>
        <v>0</v>
      </c>
      <c r="P23" s="15">
        <f t="shared" si="24"/>
        <v>0</v>
      </c>
      <c r="Q23" s="16">
        <f t="shared" si="25"/>
        <v>0</v>
      </c>
      <c r="R23" s="17">
        <f t="shared" si="26"/>
        <v>0</v>
      </c>
      <c r="S23" s="18">
        <f t="shared" si="27"/>
        <v>0</v>
      </c>
      <c r="T23" s="19">
        <f t="shared" si="28"/>
        <v>0</v>
      </c>
      <c r="U23" s="20">
        <f t="shared" si="29"/>
        <v>0</v>
      </c>
      <c r="X23" s="61" t="s">
        <v>8</v>
      </c>
      <c r="Y23" s="62">
        <f>SUM(O20:O25)</f>
        <v>0</v>
      </c>
      <c r="Z23" s="156"/>
      <c r="AA23" s="256" t="s">
        <v>67</v>
      </c>
      <c r="AB23" s="258" t="s">
        <v>68</v>
      </c>
      <c r="AC23" s="258"/>
      <c r="AD23" s="80"/>
      <c r="AE23" s="80"/>
      <c r="AF23" s="80"/>
      <c r="AG23" s="90"/>
      <c r="AH23" s="83"/>
      <c r="AJ23" s="10" t="str">
        <f t="shared" si="30"/>
        <v/>
      </c>
      <c r="AK23" s="11">
        <f t="shared" si="31"/>
        <v>0</v>
      </c>
      <c r="AL23" s="12">
        <v>3</v>
      </c>
      <c r="AM23" s="13">
        <f t="shared" si="32"/>
        <v>0</v>
      </c>
      <c r="AN23" s="14">
        <f t="shared" si="33"/>
        <v>0</v>
      </c>
      <c r="AO23" s="15">
        <f t="shared" si="34"/>
        <v>0</v>
      </c>
      <c r="AP23" s="16">
        <f t="shared" si="35"/>
        <v>0</v>
      </c>
      <c r="AQ23" s="17">
        <f t="shared" si="36"/>
        <v>0</v>
      </c>
      <c r="AR23" s="18">
        <f t="shared" si="37"/>
        <v>0</v>
      </c>
      <c r="AS23" s="19">
        <f t="shared" si="38"/>
        <v>0</v>
      </c>
      <c r="AT23" s="20">
        <f t="shared" si="39"/>
        <v>0</v>
      </c>
      <c r="AW23" s="61" t="s">
        <v>8</v>
      </c>
      <c r="AX23" s="62">
        <f>SUM(AN20:AN25)</f>
        <v>0</v>
      </c>
    </row>
    <row r="24" spans="2:50" ht="14.1" customHeight="1" thickBot="1" x14ac:dyDescent="0.3">
      <c r="B24" s="264" t="s">
        <v>69</v>
      </c>
      <c r="C24" s="267" t="s">
        <v>70</v>
      </c>
      <c r="D24" s="267"/>
      <c r="E24" s="80"/>
      <c r="F24" s="80"/>
      <c r="G24" s="80"/>
      <c r="H24" s="88"/>
      <c r="I24" s="89"/>
      <c r="J24" s="181"/>
      <c r="K24" s="10" t="str">
        <f t="shared" si="20"/>
        <v/>
      </c>
      <c r="L24" s="11">
        <f t="shared" si="21"/>
        <v>0</v>
      </c>
      <c r="M24" s="12">
        <v>3</v>
      </c>
      <c r="N24" s="13">
        <f t="shared" si="22"/>
        <v>0</v>
      </c>
      <c r="O24" s="14">
        <f t="shared" si="23"/>
        <v>0</v>
      </c>
      <c r="P24" s="15">
        <f t="shared" si="24"/>
        <v>0</v>
      </c>
      <c r="Q24" s="16">
        <f t="shared" si="25"/>
        <v>0</v>
      </c>
      <c r="R24" s="17">
        <f t="shared" si="26"/>
        <v>0</v>
      </c>
      <c r="S24" s="18">
        <f t="shared" si="27"/>
        <v>0</v>
      </c>
      <c r="T24" s="19">
        <f t="shared" si="28"/>
        <v>0</v>
      </c>
      <c r="U24" s="20">
        <f t="shared" si="29"/>
        <v>0</v>
      </c>
      <c r="X24" s="72" t="s">
        <v>10</v>
      </c>
      <c r="Y24" s="73">
        <f>SUM(S20:S25)</f>
        <v>0</v>
      </c>
      <c r="Z24" s="156"/>
      <c r="AA24" s="256" t="s">
        <v>71</v>
      </c>
      <c r="AB24" s="259" t="s">
        <v>72</v>
      </c>
      <c r="AC24" s="260"/>
      <c r="AD24" s="80"/>
      <c r="AE24" s="80"/>
      <c r="AF24" s="80"/>
      <c r="AG24" s="90"/>
      <c r="AH24" s="83"/>
      <c r="AJ24" s="10" t="str">
        <f t="shared" si="30"/>
        <v/>
      </c>
      <c r="AK24" s="11">
        <f t="shared" si="31"/>
        <v>0</v>
      </c>
      <c r="AL24" s="12">
        <v>3</v>
      </c>
      <c r="AM24" s="13">
        <f t="shared" si="32"/>
        <v>0</v>
      </c>
      <c r="AN24" s="14">
        <f t="shared" si="33"/>
        <v>0</v>
      </c>
      <c r="AO24" s="15">
        <f t="shared" si="34"/>
        <v>0</v>
      </c>
      <c r="AP24" s="16">
        <f t="shared" si="35"/>
        <v>0</v>
      </c>
      <c r="AQ24" s="17">
        <f t="shared" si="36"/>
        <v>0</v>
      </c>
      <c r="AR24" s="18">
        <f t="shared" si="37"/>
        <v>0</v>
      </c>
      <c r="AS24" s="19">
        <f t="shared" si="38"/>
        <v>0</v>
      </c>
      <c r="AT24" s="20">
        <f t="shared" si="39"/>
        <v>0</v>
      </c>
      <c r="AW24" s="72" t="s">
        <v>10</v>
      </c>
      <c r="AX24" s="73">
        <f>SUM(AR20:AR25)</f>
        <v>0</v>
      </c>
    </row>
    <row r="25" spans="2:50" ht="14.1" customHeight="1" thickBot="1" x14ac:dyDescent="0.3">
      <c r="B25" s="270" t="s">
        <v>14</v>
      </c>
      <c r="C25" s="271" t="s">
        <v>73</v>
      </c>
      <c r="D25" s="272"/>
      <c r="E25" s="84"/>
      <c r="F25" s="84"/>
      <c r="G25" s="84"/>
      <c r="H25" s="99"/>
      <c r="I25" s="101"/>
      <c r="J25" s="181"/>
      <c r="K25" s="10" t="str">
        <f t="shared" si="20"/>
        <v/>
      </c>
      <c r="L25" s="11">
        <f t="shared" si="21"/>
        <v>0</v>
      </c>
      <c r="M25" s="12">
        <v>2</v>
      </c>
      <c r="N25" s="13">
        <f t="shared" si="22"/>
        <v>0</v>
      </c>
      <c r="O25" s="14">
        <f t="shared" si="23"/>
        <v>0</v>
      </c>
      <c r="P25" s="15">
        <f t="shared" si="24"/>
        <v>0</v>
      </c>
      <c r="Q25" s="16">
        <f t="shared" si="25"/>
        <v>0</v>
      </c>
      <c r="R25" s="17">
        <f t="shared" si="26"/>
        <v>0</v>
      </c>
      <c r="S25" s="18">
        <f t="shared" si="27"/>
        <v>0</v>
      </c>
      <c r="T25" s="19">
        <f t="shared" si="28"/>
        <v>0</v>
      </c>
      <c r="U25" s="20">
        <f t="shared" si="29"/>
        <v>0</v>
      </c>
      <c r="X25" s="75"/>
      <c r="Y25" s="75"/>
      <c r="Z25" s="156"/>
      <c r="AA25" s="261" t="s">
        <v>15</v>
      </c>
      <c r="AB25" s="262" t="s">
        <v>74</v>
      </c>
      <c r="AC25" s="263"/>
      <c r="AD25" s="84"/>
      <c r="AE25" s="84"/>
      <c r="AF25" s="99"/>
      <c r="AG25" s="117"/>
      <c r="AH25" s="87"/>
      <c r="AJ25" s="10" t="str">
        <f t="shared" si="30"/>
        <v/>
      </c>
      <c r="AK25" s="11">
        <f t="shared" si="31"/>
        <v>0</v>
      </c>
      <c r="AL25" s="12">
        <v>2</v>
      </c>
      <c r="AM25" s="13">
        <f t="shared" si="32"/>
        <v>0</v>
      </c>
      <c r="AN25" s="14">
        <f t="shared" si="33"/>
        <v>0</v>
      </c>
      <c r="AO25" s="15">
        <f t="shared" si="34"/>
        <v>0</v>
      </c>
      <c r="AP25" s="16">
        <f t="shared" si="35"/>
        <v>0</v>
      </c>
      <c r="AQ25" s="17">
        <f t="shared" si="36"/>
        <v>0</v>
      </c>
      <c r="AR25" s="18">
        <f t="shared" si="37"/>
        <v>0</v>
      </c>
      <c r="AS25" s="19">
        <f t="shared" si="38"/>
        <v>0</v>
      </c>
      <c r="AT25" s="20">
        <f t="shared" si="39"/>
        <v>0</v>
      </c>
    </row>
    <row r="26" spans="2:50" ht="5.0999999999999996" customHeight="1" thickBot="1" x14ac:dyDescent="0.3">
      <c r="B26" s="132" t="s">
        <v>11</v>
      </c>
      <c r="C26" s="173"/>
      <c r="D26" s="173"/>
      <c r="E26" s="158"/>
      <c r="F26" s="158"/>
      <c r="G26" s="158"/>
      <c r="H26" s="159"/>
      <c r="I26" s="133"/>
      <c r="J26" s="13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30" t="s">
        <v>11</v>
      </c>
      <c r="AB26" s="156"/>
      <c r="AC26" s="158"/>
      <c r="AD26" s="158"/>
      <c r="AE26" s="158"/>
      <c r="AF26" s="159"/>
      <c r="AG26" s="133"/>
      <c r="AH26" s="137"/>
    </row>
    <row r="27" spans="2:50" ht="15.75" thickBot="1" x14ac:dyDescent="0.3">
      <c r="B27" s="9">
        <f>5-Y31</f>
        <v>5</v>
      </c>
      <c r="C27" s="171" t="s">
        <v>75</v>
      </c>
      <c r="D27" s="171"/>
      <c r="E27" s="171"/>
      <c r="F27" s="171"/>
      <c r="G27" s="171"/>
      <c r="H27" s="171"/>
      <c r="I27" s="172"/>
      <c r="J27" s="21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Z27" s="130"/>
      <c r="AA27" s="9">
        <f>5-AX31</f>
        <v>5</v>
      </c>
      <c r="AB27" s="171" t="s">
        <v>76</v>
      </c>
      <c r="AC27" s="171"/>
      <c r="AD27" s="171"/>
      <c r="AE27" s="171"/>
      <c r="AF27" s="171"/>
      <c r="AG27" s="171"/>
      <c r="AH27" s="172"/>
    </row>
    <row r="28" spans="2:50" ht="14.1" customHeight="1" x14ac:dyDescent="0.25">
      <c r="B28" s="264" t="s">
        <v>77</v>
      </c>
      <c r="C28" s="267" t="s">
        <v>78</v>
      </c>
      <c r="D28" s="267"/>
      <c r="E28" s="80"/>
      <c r="F28" s="80"/>
      <c r="G28" s="80"/>
      <c r="H28" s="88"/>
      <c r="I28" s="89"/>
      <c r="J28" s="211"/>
      <c r="K28" s="10" t="str">
        <f t="shared" ref="K28:K31" si="40">IF(OR(I28="AA",I28="BA",I28="BB",I28="CB",I28="CC",I28="DC",I28="DD",I28="F",I28="I",I28="FA",I28="FF",I28="W",I28="T"),I28,IF(OR(H28="AA",H28="BA",H28="BB",H28="CB",H28="CC",H28="DC",H28="DD",H28="F",H28="I",H28="FA",H28="FF",H28="W",H28="T"),H28,IF(OR(G28="AA",G28="BA",G28="BB",G28="CB",G28="CC",G28="DC",G28="DD",G28="F",G28="I",G28="FA",G28="FF",G28="W",G28="T"),G28,IF(OR(F28="AA",F28="BA",F28="BB",F28="CB",F28="CC",F28="DC",F28="DD",F28="F",F28="FA",F28="FF",F28="I",F28="W",F28="T"),F28,IF(OR(E28="AA",E28="BA",E28="BB",E28="CB",E28="CC",E28="DC",E28="DD",E28="F",E28="FA",E28="FF",E28="I",E28="W",E28="T"),E28,"")))))</f>
        <v/>
      </c>
      <c r="L28" s="11">
        <f t="shared" ref="L28:L31" si="41">IF(K28="AA",4,IF(K28="BA",3.5,IF(K28="BB",3,IF(K28="CB",2.5,IF(K28="CC",2,IF(K28="DC",1.5,IF(K28="DD",1,0)))))))</f>
        <v>0</v>
      </c>
      <c r="M28" s="12">
        <v>3</v>
      </c>
      <c r="N28" s="13">
        <f t="shared" ref="N28:N31" si="42">IF(OR(K28="T",K28="W",K28="I", K28=""),0,1)</f>
        <v>0</v>
      </c>
      <c r="O28" s="14">
        <f t="shared" ref="O28:O31" si="43">IF(OR(K28="AA",K28="BA",K28="BB",K28="CB",K28="CC",K28="DC",K28="DD",K28="T"),1,0)</f>
        <v>0</v>
      </c>
      <c r="P28" s="15">
        <f t="shared" ref="P28:P31" si="44">N28*M28</f>
        <v>0</v>
      </c>
      <c r="Q28" s="16">
        <f t="shared" ref="Q28:Q31" si="45">P28*L28</f>
        <v>0</v>
      </c>
      <c r="R28" s="17">
        <f t="shared" ref="R28:R31" si="46">O28*M28</f>
        <v>0</v>
      </c>
      <c r="S28" s="18">
        <f>COUNTIF(E28:I28,"AA")+COUNTIF(E28:I28,"BA")+COUNTIF(E28:I28,"BB")+COUNTIF(E28:I28,"CB")+COUNTIF(E28:I28,"CC")+COUNTIF(E28:I28,"DC")+COUNTIF(E28:I28,"DD")+COUNTIF(E28:I28,"F")+COUNTIF(E28:I28,"I")+COUNTIF(E28:I28,"W")+COUNTIF(E28:I28,"T")+COUNTIF(E28:I28,"FF")+COUNTIF(E28:I28,"FA")</f>
        <v>0</v>
      </c>
      <c r="T28" s="19">
        <f t="shared" ref="T28:T31" si="47">IF(S28&gt;0,S28-1,0)</f>
        <v>0</v>
      </c>
      <c r="U28" s="20">
        <f t="shared" ref="U28:U31" si="48">(S28-T28)*M28</f>
        <v>0</v>
      </c>
      <c r="V28" s="64" t="s">
        <v>2</v>
      </c>
      <c r="W28" s="65">
        <f>SUM(Q28:Q34)</f>
        <v>0</v>
      </c>
      <c r="X28" s="70" t="s">
        <v>3</v>
      </c>
      <c r="Y28" s="71">
        <f>COUNTIF(K28:K34,"f")+COUNTIF(K28:K34,"fa")+COUNTIF(K28:K34,"ff")</f>
        <v>0</v>
      </c>
      <c r="Z28" s="156"/>
      <c r="AA28" s="256" t="s">
        <v>79</v>
      </c>
      <c r="AB28" s="257" t="s">
        <v>80</v>
      </c>
      <c r="AC28" s="257"/>
      <c r="AD28" s="80"/>
      <c r="AE28" s="80"/>
      <c r="AF28" s="88"/>
      <c r="AG28" s="90"/>
      <c r="AH28" s="83"/>
      <c r="AJ28" s="10" t="str">
        <f>IF(OR(AH28="AA",AH28="BA",AH28="BB",AH28="CB",AH28="CC",AH28="DC",AH28="DD",AH28="F",AH28="I",AH28="FA",AH28="FF",AH28="W",AH28="T"),AH28,IF(OR(AG28="AA",AG28="BA",AG28="BB",AG28="CB",AG28="CC",AG28="DC",AG28="DD",AG28="F",AG28="I",AG28="FA",AG28="FF",AG28="W",AG28="T"),AG28,IF(OR(AF28="AA",AF28="BA",AF28="BB",AF28="CB",AF28="CC",AF28="DC",AF28="DD",AF28="F",AF28="I",AF28="FA",AF28="FF",AF28="W",AF28="T"),AF28,IF(OR(AE28="AA",AE28="BA",AE28="BB",AE28="CB",AE28="CC",AE28="DC",AE28="DD",AE28="F",AE28="FA",AE28="FF",AE28="I",AE28="W",AE28="T"),AE28,IF(OR(AD28="AA",AD28="BA",AD28="BB",AD28="CB",AD28="CC",AD28="DC",AD28="DD",AD28="F",AD28="FA",AD28="FF",AD28="I",AD28="W",AD28="T"),AD28,"")))))</f>
        <v/>
      </c>
      <c r="AK28" s="11">
        <f t="shared" ref="AK28:AK31" si="49">IF(AJ28="AA",4,IF(AJ28="BA",3.5,IF(AJ28="BB",3,IF(AJ28="CB",2.5,IF(AJ28="CC",2,IF(AJ28="DC",1.5,IF(AJ28="DD",1,0)))))))</f>
        <v>0</v>
      </c>
      <c r="AL28" s="12">
        <v>3</v>
      </c>
      <c r="AM28" s="13">
        <f t="shared" ref="AM28:AM31" si="50">IF(OR(AJ28="T",AJ28="W",AJ28="I", AJ28=""),0,1)</f>
        <v>0</v>
      </c>
      <c r="AN28" s="14">
        <f t="shared" ref="AN28:AN31" si="51">IF(OR(AJ28="AA",AJ28="BA",AJ28="BB",AJ28="CB",AJ28="CC",AJ28="DC",AJ28="DD",AJ28="T"),1,0)</f>
        <v>0</v>
      </c>
      <c r="AO28" s="15">
        <f t="shared" ref="AO28:AO31" si="52">AM28*AL28</f>
        <v>0</v>
      </c>
      <c r="AP28" s="16">
        <f t="shared" ref="AP28:AP31" si="53">AO28*AK28</f>
        <v>0</v>
      </c>
      <c r="AQ28" s="17">
        <f t="shared" ref="AQ28:AQ31" si="54">AN28*AL28</f>
        <v>0</v>
      </c>
      <c r="AR28" s="18">
        <f>COUNTIF(AD28:AH28,"AA")+COUNTIF(AD28:AH28,"BA")+COUNTIF(AD28:AH28,"BB")+COUNTIF(AD28:AH28,"CB")+COUNTIF(AD28:AH28,"CC")+COUNTIF(AD28:AH28,"DC")+COUNTIF(AD28:AH28,"DD")+COUNTIF(AD28:AH28,"F")+COUNTIF(AD28:AH28,"I")+COUNTIF(AD28:AH28,"W")+COUNTIF(AD28:AH28,"T")+COUNTIF(AD28:AH28,"FF")+COUNTIF(AD28:AH28,"FA")</f>
        <v>0</v>
      </c>
      <c r="AS28" s="19">
        <f t="shared" ref="AS28:AS31" si="55">IF(AR28&gt;0,AR28-1,0)</f>
        <v>0</v>
      </c>
      <c r="AT28" s="20">
        <f t="shared" ref="AT28:AT31" si="56">(AR28-AS28)*AL28</f>
        <v>0</v>
      </c>
      <c r="AU28" s="64" t="s">
        <v>2</v>
      </c>
      <c r="AV28" s="65">
        <f>SUM(AP28:AP34)</f>
        <v>0</v>
      </c>
      <c r="AW28" s="70" t="s">
        <v>3</v>
      </c>
      <c r="AX28" s="71">
        <f>COUNTIF(AJ28:AJ34,"f")+COUNTIF(AJ28:AJ34,"fa")+COUNTIF(AJ28:AJ34,"ff")</f>
        <v>0</v>
      </c>
    </row>
    <row r="29" spans="2:50" ht="14.1" customHeight="1" x14ac:dyDescent="0.25">
      <c r="B29" s="264" t="s">
        <v>81</v>
      </c>
      <c r="C29" s="267" t="s">
        <v>82</v>
      </c>
      <c r="D29" s="267"/>
      <c r="E29" s="80"/>
      <c r="F29" s="80"/>
      <c r="G29" s="80"/>
      <c r="H29" s="88"/>
      <c r="I29" s="89"/>
      <c r="J29" s="211"/>
      <c r="K29" s="10" t="str">
        <f t="shared" si="40"/>
        <v/>
      </c>
      <c r="L29" s="11">
        <f t="shared" si="41"/>
        <v>0</v>
      </c>
      <c r="M29" s="12">
        <v>3</v>
      </c>
      <c r="N29" s="13">
        <f t="shared" si="42"/>
        <v>0</v>
      </c>
      <c r="O29" s="14">
        <f t="shared" si="43"/>
        <v>0</v>
      </c>
      <c r="P29" s="15">
        <f t="shared" si="44"/>
        <v>0</v>
      </c>
      <c r="Q29" s="16">
        <f t="shared" si="45"/>
        <v>0</v>
      </c>
      <c r="R29" s="17">
        <f t="shared" si="46"/>
        <v>0</v>
      </c>
      <c r="S29" s="18">
        <f>COUNTIF(E29:I29,"AA")+COUNTIF(E29:I29,"BA")+COUNTIF(E29:I29,"BB")+COUNTIF(E29:I29,"CB")+COUNTIF(E29:I29,"CC")+COUNTIF(E29:I29,"DC")+COUNTIF(E29:I29,"DD")+COUNTIF(E29:I29,"F")+COUNTIF(E29:I29,"I")+COUNTIF(E29:I29,"W")+COUNTIF(E29:I29,"T")+COUNTIF(E29:I29,"FF")+COUNTIF(E29:I29,"FA")</f>
        <v>0</v>
      </c>
      <c r="T29" s="19">
        <f t="shared" si="47"/>
        <v>0</v>
      </c>
      <c r="U29" s="20">
        <f t="shared" si="48"/>
        <v>0</v>
      </c>
      <c r="V29" s="66" t="s">
        <v>4</v>
      </c>
      <c r="W29" s="67">
        <f>SUM(P28:P34)</f>
        <v>0</v>
      </c>
      <c r="X29" s="60" t="s">
        <v>5</v>
      </c>
      <c r="Y29" s="63">
        <f>COUNTIF(K28:K34,"W")</f>
        <v>0</v>
      </c>
      <c r="Z29" s="156"/>
      <c r="AA29" s="256" t="s">
        <v>83</v>
      </c>
      <c r="AB29" s="257" t="s">
        <v>84</v>
      </c>
      <c r="AC29" s="257"/>
      <c r="AD29" s="80"/>
      <c r="AE29" s="80"/>
      <c r="AF29" s="88"/>
      <c r="AG29" s="90"/>
      <c r="AH29" s="83"/>
      <c r="AJ29" s="10" t="str">
        <f>IF(OR(AH29="AA",AH29="BA",AH29="BB",AH29="CB",AH29="CC",AH29="DC",AH29="DD",AH29="F",AH29="I",AH29="FA",AH29="FF",AH29="W",AH29="T"),AH29,IF(OR(AG29="AA",AG29="BA",AG29="BB",AG29="CB",AG29="CC",AG29="DC",AG29="DD",AG29="F",AG29="I",AG29="FA",AG29="FF",AG29="W",AG29="T"),AG29,IF(OR(AF29="AA",AF29="BA",AF29="BB",AF29="CB",AF29="CC",AF29="DC",AF29="DD",AF29="F",AF29="I",AF29="FA",AF29="FF",AF29="W",AF29="T"),AF29,IF(OR(AE29="AA",AE29="BA",AE29="BB",AE29="CB",AE29="CC",AE29="DC",AE29="DD",AE29="F",AE29="FA",AE29="FF",AE29="I",AE29="W",AE29="T"),AE29,IF(OR(AD29="AA",AD29="BA",AD29="BB",AD29="CB",AD29="CC",AD29="DC",AD29="DD",AD29="F",AD29="FA",AD29="FF",AD29="I",AD29="W",AD29="T"),AD29,"")))))</f>
        <v/>
      </c>
      <c r="AK29" s="11">
        <f t="shared" si="49"/>
        <v>0</v>
      </c>
      <c r="AL29" s="12">
        <v>3</v>
      </c>
      <c r="AM29" s="13">
        <f t="shared" si="50"/>
        <v>0</v>
      </c>
      <c r="AN29" s="14">
        <f t="shared" si="51"/>
        <v>0</v>
      </c>
      <c r="AO29" s="15">
        <f t="shared" si="52"/>
        <v>0</v>
      </c>
      <c r="AP29" s="16">
        <f t="shared" si="53"/>
        <v>0</v>
      </c>
      <c r="AQ29" s="17">
        <f t="shared" si="54"/>
        <v>0</v>
      </c>
      <c r="AR29" s="18">
        <f>COUNTIF(AD29:AH29,"AA")+COUNTIF(AD29:AH29,"BA")+COUNTIF(AD29:AH29,"BB")+COUNTIF(AD29:AH29,"CB")+COUNTIF(AD29:AH29,"CC")+COUNTIF(AD29:AH29,"DC")+COUNTIF(AD29:AH29,"DD")+COUNTIF(AD29:AH29,"F")+COUNTIF(AD29:AH29,"I")+COUNTIF(AD29:AH29,"W")+COUNTIF(AD29:AH29,"T")+COUNTIF(AD29:AH29,"FF")+COUNTIF(AD29:AH29,"FA")</f>
        <v>0</v>
      </c>
      <c r="AS29" s="19">
        <f t="shared" si="55"/>
        <v>0</v>
      </c>
      <c r="AT29" s="20">
        <f t="shared" si="56"/>
        <v>0</v>
      </c>
      <c r="AU29" s="66" t="s">
        <v>4</v>
      </c>
      <c r="AV29" s="67">
        <f>SUM(AO28:AO34)</f>
        <v>0</v>
      </c>
      <c r="AW29" s="60" t="s">
        <v>5</v>
      </c>
      <c r="AX29" s="63">
        <f>COUNTIF(AJ28:AJ34,"W")</f>
        <v>0</v>
      </c>
    </row>
    <row r="30" spans="2:50" ht="14.1" customHeight="1" thickBot="1" x14ac:dyDescent="0.3">
      <c r="B30" s="264" t="s">
        <v>85</v>
      </c>
      <c r="C30" s="268" t="s">
        <v>86</v>
      </c>
      <c r="D30" s="269"/>
      <c r="E30" s="80"/>
      <c r="F30" s="80"/>
      <c r="G30" s="80"/>
      <c r="H30" s="88"/>
      <c r="I30" s="89"/>
      <c r="J30" s="211"/>
      <c r="K30" s="10" t="str">
        <f t="shared" si="40"/>
        <v/>
      </c>
      <c r="L30" s="11">
        <f t="shared" si="41"/>
        <v>0</v>
      </c>
      <c r="M30" s="12">
        <v>3</v>
      </c>
      <c r="N30" s="13">
        <f t="shared" si="42"/>
        <v>0</v>
      </c>
      <c r="O30" s="14">
        <f t="shared" si="43"/>
        <v>0</v>
      </c>
      <c r="P30" s="15">
        <f t="shared" si="44"/>
        <v>0</v>
      </c>
      <c r="Q30" s="16">
        <f t="shared" si="45"/>
        <v>0</v>
      </c>
      <c r="R30" s="17">
        <f t="shared" si="46"/>
        <v>0</v>
      </c>
      <c r="S30" s="18">
        <f>COUNTIF(E30:I30,"AA")+COUNTIF(E30:I30,"BA")+COUNTIF(E30:I30,"BB")+COUNTIF(E30:I30,"CB")+COUNTIF(E30:I30,"CC")+COUNTIF(E30:I30,"DC")+COUNTIF(E30:I30,"DD")+COUNTIF(E30:I30,"F")+COUNTIF(E30:I30,"I")+COUNTIF(E30:I30,"W")+COUNTIF(E30:I30,"T")+COUNTIF(E30:I30,"FF")+COUNTIF(E30:I30,"FA")</f>
        <v>0</v>
      </c>
      <c r="T30" s="19">
        <f t="shared" si="47"/>
        <v>0</v>
      </c>
      <c r="U30" s="20">
        <f t="shared" si="48"/>
        <v>0</v>
      </c>
      <c r="V30" s="68" t="s">
        <v>6</v>
      </c>
      <c r="W30" s="69">
        <f>SUM(R28:R34)</f>
        <v>0</v>
      </c>
      <c r="X30" s="61" t="s">
        <v>7</v>
      </c>
      <c r="Y30" s="62">
        <f>SUM(T28:T34)</f>
        <v>0</v>
      </c>
      <c r="Z30" s="156"/>
      <c r="AA30" s="256" t="s">
        <v>87</v>
      </c>
      <c r="AB30" s="257" t="s">
        <v>88</v>
      </c>
      <c r="AC30" s="257"/>
      <c r="AD30" s="80"/>
      <c r="AE30" s="80"/>
      <c r="AF30" s="88"/>
      <c r="AG30" s="90"/>
      <c r="AH30" s="83"/>
      <c r="AJ30" s="10" t="str">
        <f>IF(OR(AH30="AA",AH30="BA",AH30="BB",AH30="CB",AH30="CC",AH30="DC",AH30="DD",AH30="F",AH30="I",AH30="FA",AH30="FF",AH30="W",AH30="T"),AH30,IF(OR(AG30="AA",AG30="BA",AG30="BB",AG30="CB",AG30="CC",AG30="DC",AG30="DD",AG30="F",AG30="I",AG30="FA",AG30="FF",AG30="W",AG30="T"),AG30,IF(OR(AF30="AA",AF30="BA",AF30="BB",AF30="CB",AF30="CC",AF30="DC",AF30="DD",AF30="F",AF30="I",AF30="FA",AF30="FF",AF30="W",AF30="T"),AF30,IF(OR(AE30="AA",AE30="BA",AE30="BB",AE30="CB",AE30="CC",AE30="DC",AE30="DD",AE30="F",AE30="FA",AE30="FF",AE30="I",AE30="W",AE30="T"),AE30,IF(OR(AD30="AA",AD30="BA",AD30="BB",AD30="CB",AD30="CC",AD30="DC",AD30="DD",AD30="F",AD30="FA",AD30="FF",AD30="I",AD30="W",AD30="T"),AD30,"")))))</f>
        <v/>
      </c>
      <c r="AK30" s="11">
        <f t="shared" si="49"/>
        <v>0</v>
      </c>
      <c r="AL30" s="12">
        <v>3</v>
      </c>
      <c r="AM30" s="13">
        <f t="shared" si="50"/>
        <v>0</v>
      </c>
      <c r="AN30" s="14">
        <f t="shared" si="51"/>
        <v>0</v>
      </c>
      <c r="AO30" s="15">
        <f t="shared" si="52"/>
        <v>0</v>
      </c>
      <c r="AP30" s="16">
        <f t="shared" si="53"/>
        <v>0</v>
      </c>
      <c r="AQ30" s="17">
        <f t="shared" si="54"/>
        <v>0</v>
      </c>
      <c r="AR30" s="18">
        <f>COUNTIF(AD30:AH30,"AA")+COUNTIF(AD30:AH30,"BA")+COUNTIF(AD30:AH30,"BB")+COUNTIF(AD30:AH30,"CB")+COUNTIF(AD30:AH30,"CC")+COUNTIF(AD30:AH30,"DC")+COUNTIF(AD30:AH30,"DD")+COUNTIF(AD30:AH30,"F")+COUNTIF(AD30:AH30,"I")+COUNTIF(AD30:AH30,"W")+COUNTIF(AD30:AH30,"T")+COUNTIF(AD30:AH30,"FF")+COUNTIF(AD30:AH30,"FA")</f>
        <v>0</v>
      </c>
      <c r="AS30" s="19">
        <f t="shared" si="55"/>
        <v>0</v>
      </c>
      <c r="AT30" s="20">
        <f t="shared" si="56"/>
        <v>0</v>
      </c>
      <c r="AU30" s="68" t="s">
        <v>6</v>
      </c>
      <c r="AV30" s="69">
        <f>SUM(AQ28:AQ34)</f>
        <v>0</v>
      </c>
      <c r="AW30" s="61" t="s">
        <v>7</v>
      </c>
      <c r="AX30" s="62">
        <f>SUM(AS28:AS34)</f>
        <v>0</v>
      </c>
    </row>
    <row r="31" spans="2:50" ht="14.1" customHeight="1" x14ac:dyDescent="0.25">
      <c r="B31" s="264" t="s">
        <v>89</v>
      </c>
      <c r="C31" s="267" t="s">
        <v>90</v>
      </c>
      <c r="D31" s="267"/>
      <c r="E31" s="80"/>
      <c r="F31" s="80"/>
      <c r="G31" s="80"/>
      <c r="H31" s="88"/>
      <c r="I31" s="89"/>
      <c r="J31" s="211"/>
      <c r="K31" s="10" t="str">
        <f t="shared" si="40"/>
        <v/>
      </c>
      <c r="L31" s="11">
        <f t="shared" si="41"/>
        <v>0</v>
      </c>
      <c r="M31" s="12">
        <v>3</v>
      </c>
      <c r="N31" s="13">
        <f t="shared" si="42"/>
        <v>0</v>
      </c>
      <c r="O31" s="14">
        <f t="shared" si="43"/>
        <v>0</v>
      </c>
      <c r="P31" s="15">
        <f t="shared" si="44"/>
        <v>0</v>
      </c>
      <c r="Q31" s="16">
        <f t="shared" si="45"/>
        <v>0</v>
      </c>
      <c r="R31" s="17">
        <f t="shared" si="46"/>
        <v>0</v>
      </c>
      <c r="S31" s="18">
        <f>COUNTIF(E31:I31,"AA")+COUNTIF(E31:I31,"BA")+COUNTIF(E31:I31,"BB")+COUNTIF(E31:I31,"CB")+COUNTIF(E31:I31,"CC")+COUNTIF(E31:I31,"DC")+COUNTIF(E31:I31,"DD")+COUNTIF(E31:I31,"F")+COUNTIF(E31:I31,"I")+COUNTIF(E31:I31,"W")+COUNTIF(E31:I31,"T")+COUNTIF(E31:I31,"FF")+COUNTIF(E31:I31,"FA")</f>
        <v>0</v>
      </c>
      <c r="T31" s="19">
        <f t="shared" si="47"/>
        <v>0</v>
      </c>
      <c r="U31" s="20">
        <f t="shared" si="48"/>
        <v>0</v>
      </c>
      <c r="X31" s="61" t="s">
        <v>8</v>
      </c>
      <c r="Y31" s="62">
        <f>SUM(O28:O34)</f>
        <v>0</v>
      </c>
      <c r="Z31" s="156"/>
      <c r="AA31" s="256" t="s">
        <v>91</v>
      </c>
      <c r="AB31" s="257" t="s">
        <v>92</v>
      </c>
      <c r="AC31" s="257"/>
      <c r="AD31" s="118"/>
      <c r="AE31" s="80"/>
      <c r="AF31" s="88"/>
      <c r="AG31" s="90"/>
      <c r="AH31" s="83"/>
      <c r="AJ31" s="10" t="str">
        <f>IF(OR(AH31="AA",AH31="BA",AH31="BB",AH31="CB",AH31="CC",AH31="DC",AH31="DD",AH31="F",AH31="I",AH31="FA",AH31="FF",AH31="W",AH31="T"),AH31,IF(OR(AG31="AA",AG31="BA",AG31="BB",AG31="CB",AG31="CC",AG31="DC",AG31="DD",AG31="F",AG31="I",AG31="FA",AG31="FF",AG31="W",AG31="T"),AG31,IF(OR(AF31="AA",AF31="BA",AF31="BB",AF31="CB",AF31="CC",AF31="DC",AF31="DD",AF31="F",AF31="I",AF31="FA",AF31="FF",AF31="W",AF31="T"),AF31,IF(OR(AE31="AA",AE31="BA",AE31="BB",AE31="CB",AE31="CC",AE31="DC",AE31="DD",AE31="F",AE31="FA",AE31="FF",AE31="I",AE31="W",AE31="T"),AE31,IF(OR(AD31="AA",AD31="BA",AD31="BB",AD31="CB",AD31="CC",AD31="DC",AD31="DD",AD31="F",AD31="FA",AD31="FF",AD31="I",AD31="W",AD31="T"),AD31,"")))))</f>
        <v/>
      </c>
      <c r="AK31" s="11">
        <f t="shared" si="49"/>
        <v>0</v>
      </c>
      <c r="AL31" s="12">
        <v>3</v>
      </c>
      <c r="AM31" s="13">
        <f t="shared" si="50"/>
        <v>0</v>
      </c>
      <c r="AN31" s="14">
        <f t="shared" si="51"/>
        <v>0</v>
      </c>
      <c r="AO31" s="15">
        <f t="shared" si="52"/>
        <v>0</v>
      </c>
      <c r="AP31" s="16">
        <f t="shared" si="53"/>
        <v>0</v>
      </c>
      <c r="AQ31" s="17">
        <f t="shared" si="54"/>
        <v>0</v>
      </c>
      <c r="AR31" s="18">
        <f>COUNTIF(AD31:AH31,"AA")+COUNTIF(AD31:AH31,"BA")+COUNTIF(AD31:AH31,"BB")+COUNTIF(AD31:AH31,"CB")+COUNTIF(AD31:AH31,"CC")+COUNTIF(AD31:AH31,"DC")+COUNTIF(AD31:AH31,"DD")+COUNTIF(AD31:AH31,"F")+COUNTIF(AD31:AH31,"I")+COUNTIF(AD31:AH31,"W")+COUNTIF(AD31:AH31,"T")+COUNTIF(AD31:AH31,"FF")+COUNTIF(AD31:AH31,"FA")</f>
        <v>0</v>
      </c>
      <c r="AS31" s="19">
        <f t="shared" si="55"/>
        <v>0</v>
      </c>
      <c r="AT31" s="20">
        <f t="shared" si="56"/>
        <v>0</v>
      </c>
      <c r="AW31" s="61" t="s">
        <v>8</v>
      </c>
      <c r="AX31" s="62">
        <f>SUM(AN28:AN34)</f>
        <v>0</v>
      </c>
    </row>
    <row r="32" spans="2:50" ht="14.1" customHeight="1" thickBot="1" x14ac:dyDescent="0.3">
      <c r="B32" s="174" t="s">
        <v>93</v>
      </c>
      <c r="C32" s="175"/>
      <c r="D32" s="150"/>
      <c r="E32" s="80"/>
      <c r="F32" s="205"/>
      <c r="G32" s="205"/>
      <c r="H32" s="205"/>
      <c r="I32" s="206"/>
      <c r="J32" s="211"/>
      <c r="K32" s="21" t="str">
        <f>IF(OR(E34="AA",E34="BA",E34="BB",E34="CB",E34="CC",E34="DC",E34="DD",E34="F",E34="FA", E34="FF",E34="I",E34="W",E34="T"),E34,IF(OR(E33="AA",E33="BA",E33="BB",E33="CB",E33="CC",E33="DC",E33="DD",E33="F",E33="I",E33="W",E33="T",E33="FA",E33="FF"),E33,IF(OR(E32="AA",E32="BA",E32="BB",E32="CB",E32="CC",E32="DC",E32="DD",E32="F",E32="I",E32="W",E32="T",E32="FA",E32="FF"),E32,"")))</f>
        <v/>
      </c>
      <c r="L32" s="22">
        <f>IF(K32="AA",4,IF(K32="BA",3.5,IF(K32="BB",3,IF(K32="CB",2.5,IF(K32="CC",2,IF(K32="DC",1.5,IF(K32="DD",1,0)))))))</f>
        <v>0</v>
      </c>
      <c r="M32" s="23">
        <v>3</v>
      </c>
      <c r="N32" s="24">
        <f>IF(OR(K32="T",K32="W",K32="I", K32=""),0,1)</f>
        <v>0</v>
      </c>
      <c r="O32" s="25">
        <f>IF(OR(K32="AA",K32="BA",K32="BB",K32="CB",K32="CC",K32="DC",K32="DD",K32="T"),1,0)</f>
        <v>0</v>
      </c>
      <c r="P32" s="26">
        <f>N32*M32</f>
        <v>0</v>
      </c>
      <c r="Q32" s="27">
        <f>P32*L32</f>
        <v>0</v>
      </c>
      <c r="R32" s="28">
        <f>O32*M32</f>
        <v>0</v>
      </c>
      <c r="S32" s="29">
        <f>COUNTIF(E32:E34,"AA")+COUNTIF(E32:E34,"BA")+COUNTIF(E32:E34,"BB")+COUNTIF(E32:E34,"CB")+COUNTIF(E32:E34,"CC")+COUNTIF(E32:E34,"DC")+COUNTIF(E32:E34,"DD")+COUNTIF(E32:E34,"F")+COUNTIF(E32:E34,"I")+COUNTIF(E32:E34,"W")+COUNTIF(E32:E34,"T")+COUNTIF(E32:E34,"FF")+COUNTIF(E32:E34,"FA")</f>
        <v>0</v>
      </c>
      <c r="T32" s="30">
        <f>IF(S32&gt;0,S32-1,0)</f>
        <v>0</v>
      </c>
      <c r="U32" s="20">
        <f>(S32-T32)*M32</f>
        <v>0</v>
      </c>
      <c r="X32" s="72" t="s">
        <v>10</v>
      </c>
      <c r="Y32" s="73">
        <f>SUM(S28:S34)</f>
        <v>0</v>
      </c>
      <c r="Z32" s="156"/>
      <c r="AA32" s="174" t="s">
        <v>94</v>
      </c>
      <c r="AB32" s="175"/>
      <c r="AC32" s="122"/>
      <c r="AD32" s="80"/>
      <c r="AE32" s="205"/>
      <c r="AF32" s="205"/>
      <c r="AG32" s="205"/>
      <c r="AH32" s="206"/>
      <c r="AJ32" s="21" t="str">
        <f>IF(OR(AD34="AA",AD34="BA",AD34="BB",AD34="CB",AD34="CC",AD34="DC",AD34="DD",AD34="F",AD34="FA", AD34="FF",AD34="I",AD34="W",AD34="T"),AD34,IF(OR(AD33="AA",AD33="BA",AD33="BB",AD33="CB",AD33="CC",AD33="DC",AD33="DD",AD33="F",AD33="I",AD33="W",AD33="T",AD33="FA",AD33="FF"),AD33,IF(OR(AD32="AA",AD32="BA",AD32="BB",AD32="CB",AD32="CC",AD32="DC",AD32="DD",AD32="F",AD32="I",AD32="W",AD32="T",AD32="FA",AD32="FF"),AD32,"")))</f>
        <v/>
      </c>
      <c r="AK32" s="22">
        <f>IF(AJ32="AA",4,IF(AJ32="BA",3.5,IF(AJ32="BB",3,IF(AJ32="CB",2.5,IF(AJ32="CC",2,IF(AJ32="DC",1.5,IF(AJ32="DD",1,0)))))))</f>
        <v>0</v>
      </c>
      <c r="AL32" s="23">
        <v>3</v>
      </c>
      <c r="AM32" s="24">
        <f>IF(OR(AJ32="T",AJ32="W",AJ32="I", AJ32=""),0,1)</f>
        <v>0</v>
      </c>
      <c r="AN32" s="25">
        <f>IF(OR(AJ32="AA",AJ32="BA",AJ32="BB",AJ32="CB",AJ32="CC",AJ32="DC",AJ32="DD",AJ32="T"),1,0)</f>
        <v>0</v>
      </c>
      <c r="AO32" s="26">
        <f>AM32*AL32</f>
        <v>0</v>
      </c>
      <c r="AP32" s="27">
        <f>AO32*AK32</f>
        <v>0</v>
      </c>
      <c r="AQ32" s="28">
        <f>AN32*AL32</f>
        <v>0</v>
      </c>
      <c r="AR32" s="29">
        <f>COUNTIF(AD32:AD34,"AA")+COUNTIF(AD32:AD34,"BA")+COUNTIF(AD32:AD34,"BB")+COUNTIF(AD32:AD34,"CB")+COUNTIF(AD32:AD34,"CC")+COUNTIF(AD32:AD34,"DC")+COUNTIF(AD32:AD34,"DD")+COUNTIF(AD32:AD34,"F")+COUNTIF(AD32:AD34,"I")+COUNTIF(AD32:AD34,"W")+COUNTIF(AD32:AD34,"T")+COUNTIF(AD32:AD34,"FF")+COUNTIF(AD32:AD34,"FA")</f>
        <v>0</v>
      </c>
      <c r="AS32" s="30">
        <f>IF(AR32&gt;0,AR32-1,0)</f>
        <v>0</v>
      </c>
      <c r="AT32" s="20">
        <f>(AR32-AS32)*AL32</f>
        <v>0</v>
      </c>
      <c r="AW32" s="72" t="s">
        <v>10</v>
      </c>
      <c r="AX32" s="73">
        <f>SUM(AR28:AR34)</f>
        <v>0</v>
      </c>
    </row>
    <row r="33" spans="2:50" ht="14.1" customHeight="1" x14ac:dyDescent="0.25">
      <c r="B33" s="176"/>
      <c r="C33" s="177"/>
      <c r="D33" s="150"/>
      <c r="E33" s="80"/>
      <c r="F33" s="208"/>
      <c r="G33" s="208"/>
      <c r="H33" s="208"/>
      <c r="I33" s="209"/>
      <c r="J33" s="211"/>
      <c r="K33" s="31"/>
      <c r="L33" s="32"/>
      <c r="M33" s="33"/>
      <c r="N33" s="34"/>
      <c r="O33" s="34"/>
      <c r="P33" s="34"/>
      <c r="Q33" s="35"/>
      <c r="R33" s="34"/>
      <c r="S33" s="34"/>
      <c r="T33" s="34"/>
      <c r="U33" s="36"/>
      <c r="X33" s="119"/>
      <c r="Y33" s="120"/>
      <c r="Z33" s="156"/>
      <c r="AA33" s="176"/>
      <c r="AB33" s="177"/>
      <c r="AC33" s="122"/>
      <c r="AD33" s="80"/>
      <c r="AE33" s="208"/>
      <c r="AF33" s="208"/>
      <c r="AG33" s="208"/>
      <c r="AH33" s="209"/>
      <c r="AJ33" s="31"/>
      <c r="AK33" s="32"/>
      <c r="AL33" s="33"/>
      <c r="AM33" s="34"/>
      <c r="AN33" s="34"/>
      <c r="AO33" s="34"/>
      <c r="AP33" s="35"/>
      <c r="AQ33" s="34"/>
      <c r="AR33" s="34"/>
      <c r="AS33" s="34"/>
      <c r="AT33" s="36"/>
      <c r="AW33" s="119"/>
      <c r="AX33" s="120"/>
    </row>
    <row r="34" spans="2:50" ht="14.1" customHeight="1" thickBot="1" x14ac:dyDescent="0.3">
      <c r="B34" s="178"/>
      <c r="C34" s="179"/>
      <c r="D34" s="145"/>
      <c r="E34" s="84"/>
      <c r="F34" s="212"/>
      <c r="G34" s="212"/>
      <c r="H34" s="212"/>
      <c r="I34" s="213"/>
      <c r="J34" s="211"/>
      <c r="K34" s="31"/>
      <c r="L34" s="130"/>
      <c r="M34" s="214"/>
      <c r="N34" s="214"/>
      <c r="O34" s="34"/>
      <c r="P34" s="34"/>
      <c r="Q34" s="35"/>
      <c r="R34" s="34"/>
      <c r="S34" s="34"/>
      <c r="T34" s="34"/>
      <c r="U34" s="36"/>
      <c r="X34" s="119"/>
      <c r="Y34" s="120"/>
      <c r="Z34" s="156"/>
      <c r="AA34" s="178"/>
      <c r="AB34" s="179"/>
      <c r="AC34" s="149"/>
      <c r="AD34" s="84"/>
      <c r="AE34" s="212"/>
      <c r="AF34" s="212"/>
      <c r="AG34" s="212"/>
      <c r="AH34" s="213"/>
      <c r="AJ34" s="31"/>
      <c r="AK34" s="32"/>
      <c r="AL34" s="33"/>
      <c r="AM34" s="34"/>
      <c r="AN34" s="34"/>
      <c r="AO34" s="34"/>
      <c r="AP34" s="35"/>
      <c r="AQ34" s="34"/>
      <c r="AR34" s="34"/>
      <c r="AS34" s="34"/>
      <c r="AT34" s="36"/>
      <c r="AW34" s="119"/>
      <c r="AX34" s="120"/>
    </row>
    <row r="35" spans="2:50" ht="3" customHeight="1" thickBot="1" x14ac:dyDescent="0.3">
      <c r="B35" s="132" t="s">
        <v>11</v>
      </c>
      <c r="C35" s="173"/>
      <c r="D35" s="173"/>
      <c r="E35" s="158"/>
      <c r="F35" s="158"/>
      <c r="G35" s="158"/>
      <c r="H35" s="159"/>
      <c r="I35" s="133"/>
      <c r="J35" s="138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30" t="s">
        <v>11</v>
      </c>
      <c r="AB35" s="139"/>
      <c r="AC35" s="158"/>
      <c r="AD35" s="158"/>
      <c r="AE35" s="158"/>
      <c r="AF35" s="159"/>
      <c r="AG35" s="140"/>
      <c r="AI35" s="135"/>
    </row>
    <row r="36" spans="2:50" ht="14.45" customHeight="1" thickBot="1" x14ac:dyDescent="0.3">
      <c r="B36" s="9">
        <f>6-Y40</f>
        <v>6</v>
      </c>
      <c r="C36" s="171" t="s">
        <v>95</v>
      </c>
      <c r="D36" s="171"/>
      <c r="E36" s="171"/>
      <c r="F36" s="171"/>
      <c r="G36" s="171"/>
      <c r="H36" s="171"/>
      <c r="I36" s="172"/>
      <c r="J36" s="180" t="s">
        <v>11</v>
      </c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Z36" s="130"/>
      <c r="AA36" s="9">
        <f>5-AX40</f>
        <v>5</v>
      </c>
      <c r="AB36" s="171" t="s">
        <v>96</v>
      </c>
      <c r="AC36" s="171"/>
      <c r="AD36" s="171"/>
      <c r="AE36" s="171"/>
      <c r="AF36" s="171"/>
      <c r="AG36" s="171"/>
      <c r="AH36" s="172"/>
    </row>
    <row r="37" spans="2:50" ht="14.1" customHeight="1" x14ac:dyDescent="0.25">
      <c r="B37" s="264" t="s">
        <v>97</v>
      </c>
      <c r="C37" s="267" t="s">
        <v>98</v>
      </c>
      <c r="D37" s="267"/>
      <c r="E37" s="80"/>
      <c r="F37" s="80"/>
      <c r="G37" s="80"/>
      <c r="H37" s="88"/>
      <c r="I37" s="89"/>
      <c r="J37" s="181"/>
      <c r="K37" s="10" t="str">
        <f>IF(OR(I37="AA",I37="BA",I37="BB",I37="CB",I37="CC",I37="DC",I37="DD",I37="F",I37="I",I37="FA",I37="FF",I37="W",I37="T"),I37,IF(OR(H37="AA",H37="BA",H37="BB",H37="CB",H37="CC",H37="DC",H37="DD",H37="F",H37="I",H37="FA",H37="FF",H37="W",H37="T"),H37,IF(OR(G37="AA",G37="BA",G37="BB",G37="CB",G37="CC",G37="DC",G37="DD",G37="F",G37="I",G37="FA",G37="FF",G37="W",G37="T"),G37,IF(OR(F37="AA",F37="BA",F37="BB",F37="CB",F37="CC",F37="DC",F37="DD",F37="F",F37="FA",F37="FF",F37="I",F37="W",F37="T"),F37,IF(OR(E37="AA",E37="BA",E37="BB",E37="CB",E37="CC",E37="DC",E37="DD",E37="F",E37="FA",E37="FF",E37="I",E37="W",E37="T"),E37,"")))))</f>
        <v/>
      </c>
      <c r="L37" s="11">
        <f>IF(K37="AA",4,IF(K37="BA",3.5,IF(K37="BB",3,IF(K37="CB",2.5,IF(K37="CC",2,IF(K37="DC",1.5,IF(K37="DD",1,0)))))))</f>
        <v>0</v>
      </c>
      <c r="M37" s="12">
        <v>3</v>
      </c>
      <c r="N37" s="13">
        <f>IF(OR(XK37="T",K37="W",K37="I", K37=""),0,1)</f>
        <v>0</v>
      </c>
      <c r="O37" s="14">
        <f>IF(OR(K37="AA",K37="BA",K37="BB",K37="CB",K37="CC",K37="DC",K37="DD",K37="T"),1,0)</f>
        <v>0</v>
      </c>
      <c r="P37" s="15">
        <f>N37*M37</f>
        <v>0</v>
      </c>
      <c r="Q37" s="16">
        <f>P37*L37</f>
        <v>0</v>
      </c>
      <c r="R37" s="17">
        <f>O37*M37</f>
        <v>0</v>
      </c>
      <c r="S37" s="18">
        <f>COUNTIF(E37:I37,"AA")+COUNTIF(E37:I37,"BA")+COUNTIF(E37:I37,"BB")+COUNTIF(E37:I37,"CB")+COUNTIF(E37:I37,"CC")+COUNTIF(E37:I37,"DC")+COUNTIF(E37:I37,"DD")+COUNTIF(E37:I37,"F")+COUNTIF(E37:I37,"I")+COUNTIF(E37:I37,"W")+COUNTIF(E37:I37,"T")+COUNTIF(E37:I37,"FF")+COUNTIF(E37:I37,"FA")</f>
        <v>0</v>
      </c>
      <c r="T37" s="19">
        <f>IF(S37&gt;0,S37-1,0)</f>
        <v>0</v>
      </c>
      <c r="U37" s="20">
        <f>(S37-T37)*M37</f>
        <v>0</v>
      </c>
      <c r="V37" s="64" t="s">
        <v>2</v>
      </c>
      <c r="W37" s="65">
        <f>SUM(Q37:Q47)</f>
        <v>0</v>
      </c>
      <c r="X37" s="70" t="s">
        <v>3</v>
      </c>
      <c r="Y37" s="71">
        <f>COUNTIF(K37:K47,"f")+COUNTIF(K37:K47,"fa")+COUNTIF(K37:K47,"ff")</f>
        <v>0</v>
      </c>
      <c r="Z37" s="156"/>
      <c r="AA37" s="256" t="s">
        <v>99</v>
      </c>
      <c r="AB37" s="257" t="s">
        <v>100</v>
      </c>
      <c r="AC37" s="257"/>
      <c r="AD37" s="106"/>
      <c r="AE37" s="106"/>
      <c r="AF37" s="106"/>
      <c r="AG37" s="107"/>
      <c r="AH37" s="108"/>
      <c r="AJ37" s="10" t="str">
        <f>IF(OR(AH37="AA",AH37="BA",AH37="BB",AH37="CB",AH37="CC",AH37="DC",AH37="DD",AH37="F",AH37="I",AH37="FA",AH37="FF",AH37="W",AH37="T"),AH37,IF(OR(AG37="AA",AG37="BA",AG37="BB",AG37="CB",AG37="CC",AG37="DC",AG37="DD",AG37="F",AG37="I",AG37="FA",AG37="FF",AG37="W",AG37="T"),AG37,IF(OR(AF37="AA",AF37="BA",AF37="BB",AF37="CB",AF37="CC",AF37="DC",AF37="DD",AF37="F",AF37="I",AF37="FA",AF37="FF",AF37="W",AF37="T"),AF37,IF(OR(AE37="AA",AE37="BA",AE37="BB",AE37="CB",AE37="CC",AE37="DC",AE37="DD",AE37="F",AE37="FA",AE37="FF",AE37="I",AE37="W",AE37="T"),AE37,IF(OR(AD37="AA",AD37="BA",AD37="BB",AD37="CB",AD37="CC",AD37="DC",AD37="DD",AD37="F",AD37="FA",AD37="FF",AD37="I",AD37="W",AD37="T"),AD37,"")))))</f>
        <v/>
      </c>
      <c r="AK37" s="11">
        <f>IF(AJ37="AA",4,IF(AJ37="BA",3.5,IF(AJ37="BB",3,IF(AJ37="CB",2.5,IF(AJ37="CC",2,IF(AJ37="DC",1.5,IF(AJ37="DD",1,0)))))))</f>
        <v>0</v>
      </c>
      <c r="AL37" s="12">
        <v>3</v>
      </c>
      <c r="AM37" s="13">
        <f>IF(OR(AJ37="T",AJ37="W",AJ37="I", AJ37=""),0,1)</f>
        <v>0</v>
      </c>
      <c r="AN37" s="14">
        <f>IF(OR(AJ37="AA",AJ37="BA",AJ37="BB",AJ37="CB",AJ37="CC",AJ37="DC",AJ37="DD",AJ37="T"),1,0)</f>
        <v>0</v>
      </c>
      <c r="AO37" s="15">
        <f>AM37*AL37</f>
        <v>0</v>
      </c>
      <c r="AP37" s="16">
        <f>AO37*AK37</f>
        <v>0</v>
      </c>
      <c r="AQ37" s="17">
        <f>AN37*AL37</f>
        <v>0</v>
      </c>
      <c r="AR37" s="18">
        <f>COUNTIF(AD37:AH37,"AA")+COUNTIF(AD37:AH37,"BA")+COUNTIF(AD37:AH37,"BB")+COUNTIF(AD37:AH37,"CB")+COUNTIF(AD37:AH37,"CC")+COUNTIF(AD37:AH37,"DC")+COUNTIF(AD37:AH37,"DD")+COUNTIF(AD37:AH37,"F")+COUNTIF(AD37:AH37,"I")+COUNTIF(AD37:AH37,"W")+COUNTIF(AD37:AH37,"T")+COUNTIF(AD37:AH37,"FF")+COUNTIF(AD37:AH37,"FA")</f>
        <v>0</v>
      </c>
      <c r="AS37" s="19">
        <f>IF(AR37&gt;0,AR37-1,0)</f>
        <v>0</v>
      </c>
      <c r="AT37" s="20">
        <f>(AR37-AS37)*AL37</f>
        <v>0</v>
      </c>
      <c r="AU37" s="64" t="s">
        <v>2</v>
      </c>
      <c r="AV37" s="65">
        <f>SUM(AP37:AP47)</f>
        <v>0</v>
      </c>
      <c r="AW37" s="70" t="s">
        <v>3</v>
      </c>
      <c r="AX37" s="71">
        <f>COUNTIF(AJ37:AJ47,"f")+COUNTIF(AJ37:AJ47,"fa")+COUNTIF(AJ37:AJ47,"ff")</f>
        <v>0</v>
      </c>
    </row>
    <row r="38" spans="2:50" ht="14.1" customHeight="1" x14ac:dyDescent="0.25">
      <c r="B38" s="264" t="s">
        <v>101</v>
      </c>
      <c r="C38" s="267" t="s">
        <v>102</v>
      </c>
      <c r="D38" s="267"/>
      <c r="E38" s="80"/>
      <c r="F38" s="80"/>
      <c r="G38" s="80"/>
      <c r="H38" s="80"/>
      <c r="I38" s="83"/>
      <c r="J38" s="181"/>
      <c r="K38" s="10" t="str">
        <f t="shared" ref="K38" si="57">IF(OR(I38="AA",I38="BA",I38="BB",I38="CB",I38="CC",I38="DC",I38="DD",I38="F",I38="I",I38="FA",I38="FF",I38="W",I38="T"),I38,IF(OR(H38="AA",H38="BA",H38="BB",H38="CB",H38="CC",H38="DC",H38="DD",H38="F",H38="I",H38="FA",H38="FF",H38="W",H38="T"),H38,IF(OR(G38="AA",G38="BA",G38="BB",G38="CB",G38="CC",G38="DC",G38="DD",G38="F",G38="I",G38="FA",G38="FF",G38="W",G38="T"),G38,IF(OR(F38="AA",F38="BA",F38="BB",F38="CB",F38="CC",F38="DC",F38="DD",F38="F",F38="FA",F38="FF",F38="I",F38="W",F38="T"),F38,IF(OR(E38="AA",E38="BA",E38="BB",E38="CB",E38="CC",E38="DC",E38="DD",E38="F",E38="FA",E38="FF",E38="I",E38="W",E38="T"),E38,"")))))</f>
        <v/>
      </c>
      <c r="L38" s="11">
        <f t="shared" ref="L38" si="58">IF(K38="AA",4,IF(K38="BA",3.5,IF(K38="BB",3,IF(K38="CB",2.5,IF(K38="CC",2,IF(K38="DC",1.5,IF(K38="DD",1,0)))))))</f>
        <v>0</v>
      </c>
      <c r="M38" s="12">
        <v>3</v>
      </c>
      <c r="N38" s="13">
        <f t="shared" ref="N38" si="59">IF(OR(K38="T",K38="W",K38="I", K38=""),0,1)</f>
        <v>0</v>
      </c>
      <c r="O38" s="14">
        <f t="shared" ref="O38" si="60">IF(OR(K38="AA",K38="BA",K38="BB",K38="CB",K38="CC",K38="DC",K38="DD",K38="T"),1,0)</f>
        <v>0</v>
      </c>
      <c r="P38" s="15">
        <f t="shared" ref="P38" si="61">N38*M38</f>
        <v>0</v>
      </c>
      <c r="Q38" s="16">
        <f t="shared" ref="Q38" si="62">P38*L38</f>
        <v>0</v>
      </c>
      <c r="R38" s="17">
        <f t="shared" ref="R38" si="63">O38*M38</f>
        <v>0</v>
      </c>
      <c r="S38" s="18">
        <f t="shared" ref="S38" si="64">COUNTIF(E38:I38,"AA")+COUNTIF(E38:I38,"BA")+COUNTIF(E38:I38,"BB")+COUNTIF(E38:I38,"CB")+COUNTIF(E38:I38,"CC")+COUNTIF(E38:I38,"DC")+COUNTIF(E38:I38,"DD")+COUNTIF(E38:I38,"F")+COUNTIF(E38:I38,"I")+COUNTIF(E38:I38,"W")+COUNTIF(E38:I38,"T")+COUNTIF(E38:I38,"FF")+COUNTIF(E38:I38,"FA")</f>
        <v>0</v>
      </c>
      <c r="T38" s="19">
        <f t="shared" ref="T38" si="65">IF(S38&gt;0,S38-1,0)</f>
        <v>0</v>
      </c>
      <c r="U38" s="20">
        <f t="shared" ref="U38" si="66">(S38-T38)*M38</f>
        <v>0</v>
      </c>
      <c r="V38" s="66" t="s">
        <v>4</v>
      </c>
      <c r="W38" s="67">
        <f>SUM(P37:P47)</f>
        <v>0</v>
      </c>
      <c r="X38" s="60" t="s">
        <v>5</v>
      </c>
      <c r="Y38" s="63">
        <f>COUNTIF(K37:K47,"W")</f>
        <v>0</v>
      </c>
      <c r="Z38" s="130"/>
      <c r="AA38" s="256" t="s">
        <v>103</v>
      </c>
      <c r="AB38" s="257" t="s">
        <v>104</v>
      </c>
      <c r="AC38" s="257"/>
      <c r="AD38" s="123"/>
      <c r="AE38" s="124"/>
      <c r="AF38" s="124"/>
      <c r="AG38" s="124"/>
      <c r="AH38" s="125"/>
      <c r="AJ38" s="10" t="str">
        <f>IF(OR(AH38="AA",AH38="BA",AH38="BB",AH38="CB",AH38="CC",AH38="DC",AH38="DD",AH38="F",AH38="I",AH38="FA",AH38="FF",AH38="W",AH38="T"),AH38,IF(OR(AG38="AA",AG38="BA",AG38="BB",AG38="CB",AG38="CC",AG38="DC",AG38="DD",AG38="F",AG38="I",AG38="FA",AG38="FF",AG38="W",AG38="T"),AG38,IF(OR(AF38="AA",AF38="BA",AF38="BB",AF38="CB",AF38="CC",AF38="DC",AF38="DD",AF38="F",AF38="I",AF38="FA",AF38="FF",AF38="W",AF38="T"),AF38,IF(OR(AE38="AA",AE38="BA",AE38="BB",AE38="CB",AE38="CC",AE38="DC",AE38="DD",AE38="F",AE38="FA",AE38="FF",AE38="I",AE38="W",AE38="T"),AE38,IF(OR(AD38="AA",AD38="BA",AD38="BB",AD38="CB",AD38="CC",AD38="DC",AD38="DD",AD38="F",AD38="FA",AD38="FF",AD38="I",AD38="W",AD38="T"),AD38,"")))))</f>
        <v/>
      </c>
      <c r="AK38" s="11">
        <f>IF(AJ38="AA",4,IF(AJ38="BA",3.5,IF(AJ38="BB",3,IF(AJ38="CB",2.5,IF(AJ38="CC",2,IF(AJ38="DC",1.5,IF(AJ38="DD",1,0)))))))</f>
        <v>0</v>
      </c>
      <c r="AL38" s="12">
        <v>3</v>
      </c>
      <c r="AM38" s="13">
        <f>IF(OR(AJ38="T",AJ38="W",AJ38="I", AJ38=""),0,1)</f>
        <v>0</v>
      </c>
      <c r="AN38" s="14">
        <f>IF(OR(AJ38="AA",AJ38="BA",AJ38="BB",AJ38="CB",AJ38="CC",AJ38="DC",AJ38="DD",AJ38="T"),1,0)</f>
        <v>0</v>
      </c>
      <c r="AO38" s="15">
        <f>AM38*AL38</f>
        <v>0</v>
      </c>
      <c r="AP38" s="16">
        <f>AO38*AK38</f>
        <v>0</v>
      </c>
      <c r="AQ38" s="17">
        <f>AN38*AL38</f>
        <v>0</v>
      </c>
      <c r="AR38" s="18">
        <f>COUNTIF(AD38:AH38,"AA")+COUNTIF(AD38:AH38,"BA")+COUNTIF(AD38:AH38,"BB")+COUNTIF(AD38:AH38,"CB")+COUNTIF(AD38:AH38,"CC")+COUNTIF(AD38:AH38,"DC")+COUNTIF(AD38:AH38,"DD")+COUNTIF(AD38:AH38,"F")+COUNTIF(AD38:AH38,"I")+COUNTIF(AD38:AH38,"W")+COUNTIF(AD38:AH38,"T")+COUNTIF(AD38:AH38,"FF")+COUNTIF(AD38:AH38,"FA")</f>
        <v>0</v>
      </c>
      <c r="AS38" s="19">
        <f>IF(AR38&gt;0,AR38-1,0)</f>
        <v>0</v>
      </c>
      <c r="AT38" s="20">
        <f>(AR38-AS38)*AL38</f>
        <v>0</v>
      </c>
      <c r="AU38" s="66" t="s">
        <v>4</v>
      </c>
      <c r="AV38" s="67">
        <f>SUM(AO37:AO47)</f>
        <v>0</v>
      </c>
      <c r="AW38" s="60" t="s">
        <v>5</v>
      </c>
      <c r="AX38" s="63">
        <f>COUNTIF(AJ37:AJ47,"W")</f>
        <v>0</v>
      </c>
    </row>
    <row r="39" spans="2:50" ht="14.1" customHeight="1" thickBot="1" x14ac:dyDescent="0.3">
      <c r="B39" s="264" t="s">
        <v>105</v>
      </c>
      <c r="C39" s="267" t="s">
        <v>106</v>
      </c>
      <c r="D39" s="267"/>
      <c r="E39" s="80"/>
      <c r="F39" s="80"/>
      <c r="G39" s="80"/>
      <c r="H39" s="80"/>
      <c r="I39" s="83"/>
      <c r="J39" s="181"/>
      <c r="K39" s="10" t="str">
        <f>IF(OR(I39="I",I39="F",I39="P",I39="W",I39="T"),I39,IF(OR(H39="I",H39="F",H39="P",H39="W",H39="T"),H39,IF(OR(,G39="I",G39="F",G39="P",G39="W",G39="T"),G39,IF(OR(F39="F",F39="P",F39="I",F39="W",F39="T"),F39,IF(OR(E39="F",E39="P",E39="I",E39="W",E39="T"),E39,"")))))</f>
        <v/>
      </c>
      <c r="L39" s="11">
        <f>IF(K39="AA",4,IF(K39="BA",3.5,IF(K39="BB",3,IF(K39="CB",2.5,IF(K39="CC",2,IF(K39="DC",1.5,IF(K39="DD",1,0)))))))</f>
        <v>0</v>
      </c>
      <c r="M39" s="12">
        <v>0</v>
      </c>
      <c r="N39" s="13">
        <f>IF(OR(K39="T",K39="W",K39="I", K39=""),0,1)</f>
        <v>0</v>
      </c>
      <c r="O39" s="14">
        <f>IF(OR(K39="P",K39="T"),1,0)</f>
        <v>0</v>
      </c>
      <c r="P39" s="15">
        <f>N39*M39</f>
        <v>0</v>
      </c>
      <c r="Q39" s="16">
        <f>P39*L39</f>
        <v>0</v>
      </c>
      <c r="R39" s="17">
        <f>O39*M39</f>
        <v>0</v>
      </c>
      <c r="S39" s="18">
        <f>COUNTIF(E39:I39,"AA")+COUNTIF(E39:I39,"BA")+COUNTIF(E39:I39,"BB")+COUNTIF(E39:I39,"CB")+COUNTIF(E39:I39,"CC")+COUNTIF(E39:I39,"DC")+COUNTIF(E39:I39,"DD")+COUNTIF(E39:I39,"F")+COUNTIF(E39:I39,"I")+COUNTIF(E39:I39,"W")+COUNTIF(E39:I39,"T")+COUNTIF(E39:I39,"FF")+COUNTIF(E39:I39,"FA")+COUNTIF(E39:I39,"P")</f>
        <v>0</v>
      </c>
      <c r="T39" s="19">
        <f>IF(S39&gt;0,S39-1,0)</f>
        <v>0</v>
      </c>
      <c r="U39" s="20">
        <f>(S39-T39)*M39</f>
        <v>0</v>
      </c>
      <c r="V39" s="68" t="s">
        <v>6</v>
      </c>
      <c r="W39" s="69">
        <f>SUM(R37:R47)</f>
        <v>0</v>
      </c>
      <c r="X39" s="61" t="s">
        <v>7</v>
      </c>
      <c r="Y39" s="62">
        <f>SUM(T37:T47)</f>
        <v>0</v>
      </c>
      <c r="Z39" s="130"/>
      <c r="AA39" s="256" t="s">
        <v>107</v>
      </c>
      <c r="AB39" s="257" t="s">
        <v>108</v>
      </c>
      <c r="AC39" s="257"/>
      <c r="AD39" s="80"/>
      <c r="AE39" s="146"/>
      <c r="AF39" s="147"/>
      <c r="AG39" s="147"/>
      <c r="AH39" s="148"/>
      <c r="AJ39" s="10" t="str">
        <f>IF(OR(AH39="AA",AH39="BA",AH39="BB",AH39="CB",AH39="CC",AH39="DC",AH39="DD",AH39="F",AH39="I",AH39="FA",AH39="FF",AH39="W",AH39="T"),AH39,IF(OR(AG39="AA",AG39="BA",AG39="BB",AG39="CB",AG39="CC",AG39="DC",AG39="DD",AG39="F",AG39="I",AG39="FA",AG39="FF",AG39="W",AG39="T"),AG39,IF(OR(AF39="AA",AF39="BA",AF39="BB",AF39="CB",AF39="CC",AF39="DC",AF39="DD",AF39="F",AF39="I",AF39="FA",AF39="FF",AF39="W",AF39="T"),AF39,IF(OR(AE39="AA",AE39="BA",AE39="BB",AE39="CB",AE39="CC",AE39="DC",AE39="DD",AE39="F",AE39="FA",AE39="FF",AE39="I",AE39="W",AE39="T"),AE39,IF(OR(AD39="AA",AD39="BA",AD39="BB",AD39="CB",AD39="CC",AD39="DC",AD39="DD",AD39="F",AD39="FA",AD39="FF",AD39="I",AD39="W",AD39="T"),AD39,"")))))</f>
        <v/>
      </c>
      <c r="AK39" s="11">
        <f>IF(AJ39="AA",4,IF(AJ39="BA",3.5,IF(AJ39="BB",3,IF(AJ39="CB",2.5,IF(AJ39="CC",2,IF(AJ39="DC",1.5,IF(AJ39="DD",1,0)))))))</f>
        <v>0</v>
      </c>
      <c r="AL39" s="12">
        <v>3</v>
      </c>
      <c r="AM39" s="13">
        <f>IF(OR(AJ39="T",AJ39="W",AJ39="I", AJ39=""),0,1)</f>
        <v>0</v>
      </c>
      <c r="AN39" s="14">
        <f>IF(OR(AJ39="AA",AJ39="BA",AJ39="BB",AJ39="CB",AJ39="CC",AJ39="DC",AJ39="DD",AJ39="T"),1,0)</f>
        <v>0</v>
      </c>
      <c r="AO39" s="15">
        <f>AM39*AL39</f>
        <v>0</v>
      </c>
      <c r="AP39" s="16">
        <f>AO39*AK39</f>
        <v>0</v>
      </c>
      <c r="AQ39" s="17">
        <f>AN39*AL39</f>
        <v>0</v>
      </c>
      <c r="AR39" s="18">
        <f>COUNTIF(AD39:AH39,"AA")+COUNTIF(AD39:AH39,"BA")+COUNTIF(AD39:AH39,"BB")+COUNTIF(AD39:AH39,"CB")+COUNTIF(AD39:AH39,"CC")+COUNTIF(AD39:AH39,"DC")+COUNTIF(AD39:AH39,"DD")+COUNTIF(AD39:AH39,"F")+COUNTIF(AD39:AH39,"I")+COUNTIF(AD39:AH39,"W")+COUNTIF(AD39:AH39,"T")+COUNTIF(AD39:AH39,"FF")+COUNTIF(AD39:AH39,"FA")</f>
        <v>0</v>
      </c>
      <c r="AS39" s="19">
        <f>IF(AR39&gt;0,AR39-1,0)</f>
        <v>0</v>
      </c>
      <c r="AT39" s="20">
        <f>(AR39-AS39)*AL39</f>
        <v>0</v>
      </c>
      <c r="AU39" s="68" t="s">
        <v>6</v>
      </c>
      <c r="AV39" s="69">
        <f>SUM(AQ37:AQ47)</f>
        <v>0</v>
      </c>
      <c r="AW39" s="61" t="s">
        <v>7</v>
      </c>
      <c r="AX39" s="62">
        <f>SUM(AS37:AS47)</f>
        <v>0</v>
      </c>
    </row>
    <row r="40" spans="2:50" ht="14.1" customHeight="1" x14ac:dyDescent="0.25">
      <c r="B40" s="264" t="s">
        <v>109</v>
      </c>
      <c r="C40" s="265" t="s">
        <v>110</v>
      </c>
      <c r="D40" s="265"/>
      <c r="E40" s="80"/>
      <c r="F40" s="80"/>
      <c r="G40" s="80"/>
      <c r="H40" s="80"/>
      <c r="I40" s="83"/>
      <c r="J40" s="181"/>
      <c r="K40" s="10" t="str">
        <f t="shared" ref="K40" si="67">IF(OR(I40="AA",I40="BA",I40="BB",I40="CB",I40="CC",I40="DC",I40="DD",I40="F",I40="I",I40="FA",I40="FF",I40="W",I40="T"),I40,IF(OR(H40="AA",H40="BA",H40="BB",H40="CB",H40="CC",H40="DC",H40="DD",H40="F",H40="I",H40="FA",H40="FF",H40="W",H40="T"),H40,IF(OR(G40="AA",G40="BA",G40="BB",G40="CB",G40="CC",G40="DC",G40="DD",G40="F",G40="I",G40="FA",G40="FF",G40="W",G40="T"),G40,IF(OR(F40="AA",F40="BA",F40="BB",F40="CB",F40="CC",F40="DC",F40="DD",F40="F",F40="FA",F40="FF",F40="I",F40="W",F40="T"),F40,IF(OR(E40="AA",E40="BA",E40="BB",E40="CB",E40="CC",E40="DC",E40="DD",E40="F",E40="FA",E40="FF",E40="I",E40="W",E40="T"),E40,"")))))</f>
        <v/>
      </c>
      <c r="L40" s="11">
        <f t="shared" ref="L40" si="68">IF(K40="AA",4,IF(K40="BA",3.5,IF(K40="BB",3,IF(K40="CB",2.5,IF(K40="CC",2,IF(K40="DC",1.5,IF(K40="DD",1,0)))))))</f>
        <v>0</v>
      </c>
      <c r="M40" s="12">
        <v>3</v>
      </c>
      <c r="N40" s="13">
        <f t="shared" ref="N40" si="69">IF(OR(K40="T",K40="W",K40="I", K40=""),0,1)</f>
        <v>0</v>
      </c>
      <c r="O40" s="14">
        <f t="shared" ref="O40" si="70">IF(OR(K40="AA",K40="BA",K40="BB",K40="CB",K40="CC",K40="DC",K40="DD",K40="T"),1,0)</f>
        <v>0</v>
      </c>
      <c r="P40" s="15">
        <f t="shared" ref="P40" si="71">N40*M40</f>
        <v>0</v>
      </c>
      <c r="Q40" s="16">
        <f t="shared" ref="Q40" si="72">P40*L40</f>
        <v>0</v>
      </c>
      <c r="R40" s="17">
        <f t="shared" ref="R40" si="73">O40*M40</f>
        <v>0</v>
      </c>
      <c r="S40" s="18">
        <f t="shared" ref="S40" si="74">COUNTIF(E40:I40,"AA")+COUNTIF(E40:I40,"BA")+COUNTIF(E40:I40,"BB")+COUNTIF(E40:I40,"CB")+COUNTIF(E40:I40,"CC")+COUNTIF(E40:I40,"DC")+COUNTIF(E40:I40,"DD")+COUNTIF(E40:I40,"F")+COUNTIF(E40:I40,"I")+COUNTIF(E40:I40,"W")+COUNTIF(E40:I40,"T")+COUNTIF(E40:I40,"FF")+COUNTIF(E40:I40,"FA")</f>
        <v>0</v>
      </c>
      <c r="T40" s="19">
        <f t="shared" ref="T40" si="75">IF(S40&gt;0,S40-1,0)</f>
        <v>0</v>
      </c>
      <c r="U40" s="20">
        <f t="shared" ref="U40" si="76">(S40-T40)*M40</f>
        <v>0</v>
      </c>
      <c r="X40" s="61" t="s">
        <v>8</v>
      </c>
      <c r="Y40" s="62">
        <f>SUM(O37:O47)</f>
        <v>0</v>
      </c>
      <c r="Z40" s="130"/>
      <c r="AA40" s="174" t="s">
        <v>111</v>
      </c>
      <c r="AB40" s="175"/>
      <c r="AC40" s="124"/>
      <c r="AD40" s="80"/>
      <c r="AE40" s="184"/>
      <c r="AF40" s="185"/>
      <c r="AG40" s="185"/>
      <c r="AH40" s="186"/>
      <c r="AJ40" s="21" t="str">
        <f>IF(OR(AD42="AA",AD42="BA",AD42="BB",AD42="CB",AD42="CC",AD42="DC",AD42="DD",AD42="F",AD42="FA", AD42="FF",AD42="I",AD42="W",AD42="T"),AD42,IF(OR(AD41="AA",AD41="BA",AD41="BB",AD41="CB",AD41="CC",AD41="DC",AD41="DD",AD41="F",AD41="I",AD41="W",AD41="T",AD41="FA",AD41="FF"),AD41,IF(OR(AD40="AA",AD40="BA",AD40="BB",AD40="CB",AD40="CC",AD40="DC",AD40="DD",AD40="F",AD40="I",AD40="W",AD40="T",AD40="FA",AD40="FF"),AD40,"")))</f>
        <v/>
      </c>
      <c r="AK40" s="22">
        <f>IF(AJ40="AA",4,IF(AJ40="BA",3.5,IF(AJ40="BB",3,IF(AJ40="CB",2.5,IF(AJ40="CC",2,IF(AJ40="DC",1.5,IF(AJ40="DD",1,0)))))))</f>
        <v>0</v>
      </c>
      <c r="AL40" s="23">
        <v>3</v>
      </c>
      <c r="AM40" s="24">
        <f>IF(OR(AJ40="T",AJ40="W",AJ40="I", AJ40=""),0,1)</f>
        <v>0</v>
      </c>
      <c r="AN40" s="25">
        <f>IF(OR(AJ40="AA",AJ40="BA",AJ40="BB",AJ40="CB",AJ40="CC",AJ40="DC",AJ40="DD",AJ40="T"),1,0)</f>
        <v>0</v>
      </c>
      <c r="AO40" s="26">
        <f>AM40*AL40</f>
        <v>0</v>
      </c>
      <c r="AP40" s="27">
        <f>AO40*AK40</f>
        <v>0</v>
      </c>
      <c r="AQ40" s="28">
        <f>AN40*AL40</f>
        <v>0</v>
      </c>
      <c r="AR40" s="29">
        <f>COUNTIF(AD40:AD42,"AA")+COUNTIF(AD40:AD42,"BA")+COUNTIF(AD40:AD42,"BB")+COUNTIF(AD40:AD42,"CB")+COUNTIF(AD40:AD42,"CC")+COUNTIF(AD40:AD42,"DC")+COUNTIF(AD40:AD42,"DD")+COUNTIF(AD40:AD42,"F")+COUNTIF(AD40:AD42,"I")+COUNTIF(AD40:AD42,"W")+COUNTIF(AD40:AD42,"T")+COUNTIF(AD40:AD42,"FF")+COUNTIF(AD40:AD42,"FA")</f>
        <v>0</v>
      </c>
      <c r="AS40" s="30">
        <f>IF(AR40&gt;0,AR40-1,0)</f>
        <v>0</v>
      </c>
      <c r="AT40" s="20">
        <f>(AR40-AS40)*AL40</f>
        <v>0</v>
      </c>
      <c r="AW40" s="61" t="s">
        <v>8</v>
      </c>
      <c r="AX40" s="62">
        <f>SUM(AN37:AN47)</f>
        <v>0</v>
      </c>
    </row>
    <row r="41" spans="2:50" ht="14.1" customHeight="1" thickBot="1" x14ac:dyDescent="0.3">
      <c r="B41" s="191" t="s">
        <v>112</v>
      </c>
      <c r="C41" s="192"/>
      <c r="D41" s="151"/>
      <c r="E41" s="80"/>
      <c r="F41" s="204"/>
      <c r="G41" s="205"/>
      <c r="H41" s="205"/>
      <c r="I41" s="206"/>
      <c r="J41" s="181"/>
      <c r="K41" s="21" t="str">
        <f>IF(OR(E43="AA",E43="BA",E43="BB",E43="CB",E43="CC",E43="DC",E43="DD",E43="F",E43="FA", E43="FF",E43="I",E43="W",E43="T"),E43,IF(OR(E42="AA",E42="BA",E42="BB",E42="CB",E42="CC",E42="DC",E42="DD",E42="F",E42="I",E42="W",E42="T",E42="FA",E42="FF"),E42,IF(OR(E41="AA",E41="BA",E41="BB",E41="CB",E41="CC",E41="DC",E41="DD",E41="F",E41="I",E41="W",E41="T",E41="FA",E41="FF"),E41,"")))</f>
        <v/>
      </c>
      <c r="L41" s="22">
        <f>IF(K41="AA",4,IF(K41="BA",3.5,IF(K41="BB",3,IF(K41="CB",2.5,IF(K41="CC",2,IF(K41="DC",1.5,IF(K41="DD",1,0)))))))</f>
        <v>0</v>
      </c>
      <c r="M41" s="23">
        <v>3</v>
      </c>
      <c r="N41" s="24">
        <f>IF(OR(K41="T",K41="W",K41="I", K41=""),0,1)</f>
        <v>0</v>
      </c>
      <c r="O41" s="25">
        <f>IF(OR(K41="AA",K41="BA",K41="BB",K41="CB",K41="CC",K41="DC",K41="DD",K41="T"),1,0)</f>
        <v>0</v>
      </c>
      <c r="P41" s="26">
        <f>N41*M41</f>
        <v>0</v>
      </c>
      <c r="Q41" s="27">
        <f>P41*L41</f>
        <v>0</v>
      </c>
      <c r="R41" s="28">
        <f>O41*M41</f>
        <v>0</v>
      </c>
      <c r="S41" s="29">
        <f>COUNTIF(E41:E43,"AA")+COUNTIF(E41:E43,"BA")+COUNTIF(E41:E43,"BB")+COUNTIF(E41:E43,"CB")+COUNTIF(E41:E43,"CC")+COUNTIF(E41:E43,"DC")+COUNTIF(E41:E43,"DD")+COUNTIF(E41:E43,"F")+COUNTIF(E41:E43,"I")+COUNTIF(E41:E43,"W")+COUNTIF(E41:E43,"T")+COUNTIF(E41:E43,"FF")+COUNTIF(E41:E43,"FA")</f>
        <v>0</v>
      </c>
      <c r="T41" s="30">
        <f>IF(S41&gt;0,S41-1,0)</f>
        <v>0</v>
      </c>
      <c r="U41" s="20">
        <f>(S41-T41)*M41</f>
        <v>0</v>
      </c>
      <c r="X41" s="72" t="s">
        <v>10</v>
      </c>
      <c r="Y41" s="73">
        <f>SUM(S37:S47)</f>
        <v>0</v>
      </c>
      <c r="Z41" s="130"/>
      <c r="AA41" s="176"/>
      <c r="AB41" s="177"/>
      <c r="AC41" s="91"/>
      <c r="AD41" s="80"/>
      <c r="AE41" s="184"/>
      <c r="AF41" s="185"/>
      <c r="AG41" s="185"/>
      <c r="AH41" s="186"/>
      <c r="AJ41" s="31"/>
      <c r="AK41" s="32"/>
      <c r="AL41" s="34"/>
      <c r="AM41" s="34"/>
      <c r="AN41" s="34"/>
      <c r="AO41" s="34"/>
      <c r="AP41" s="35"/>
      <c r="AQ41" s="34"/>
      <c r="AR41" s="34"/>
      <c r="AS41" s="34"/>
      <c r="AT41" s="36"/>
      <c r="AW41" s="72" t="s">
        <v>10</v>
      </c>
      <c r="AX41" s="73">
        <f>SUM(AR37:AR47)</f>
        <v>0</v>
      </c>
    </row>
    <row r="42" spans="2:50" ht="14.1" customHeight="1" x14ac:dyDescent="0.25">
      <c r="B42" s="191"/>
      <c r="C42" s="192"/>
      <c r="D42" s="80"/>
      <c r="E42" s="80"/>
      <c r="F42" s="207"/>
      <c r="G42" s="208"/>
      <c r="H42" s="208"/>
      <c r="I42" s="209"/>
      <c r="J42" s="181"/>
      <c r="K42" s="31"/>
      <c r="L42" s="32"/>
      <c r="M42" s="33"/>
      <c r="N42" s="34"/>
      <c r="O42" s="34"/>
      <c r="P42" s="34"/>
      <c r="Q42" s="35"/>
      <c r="R42" s="34"/>
      <c r="S42" s="34"/>
      <c r="T42" s="34"/>
      <c r="U42" s="36"/>
      <c r="V42" s="37" t="s">
        <v>2</v>
      </c>
      <c r="W42" s="102">
        <f>SUM(Q48:Q52)</f>
        <v>0</v>
      </c>
      <c r="X42" s="104" t="s">
        <v>3</v>
      </c>
      <c r="Y42" s="105">
        <f>COUNTIF(K48:K52,"f")+COUNTIF(K48:K52,"fa")+COUNTIF(K48:K52,"ff")</f>
        <v>0</v>
      </c>
      <c r="Z42" s="130"/>
      <c r="AA42" s="176"/>
      <c r="AB42" s="177"/>
      <c r="AC42" s="91"/>
      <c r="AD42" s="80"/>
      <c r="AE42" s="184"/>
      <c r="AF42" s="185"/>
      <c r="AG42" s="185"/>
      <c r="AH42" s="186"/>
      <c r="AJ42" s="31"/>
      <c r="AK42" s="32"/>
      <c r="AL42" s="34"/>
      <c r="AM42" s="34"/>
      <c r="AN42" s="34"/>
      <c r="AO42" s="34"/>
      <c r="AP42" s="35"/>
      <c r="AQ42" s="34"/>
      <c r="AR42" s="34"/>
      <c r="AS42" s="34"/>
      <c r="AT42" s="36"/>
      <c r="AU42" s="37" t="s">
        <v>2</v>
      </c>
      <c r="AV42" s="102">
        <f>SUM(AP48:AP52)</f>
        <v>0</v>
      </c>
      <c r="AW42" s="104" t="s">
        <v>3</v>
      </c>
      <c r="AX42" s="105">
        <f>COUNTIF(AJ48:AJ52,"f")+COUNTIF(AJ48:AJ52,"fa")+COUNTIF(AJ48:AJ52,"ff")</f>
        <v>0</v>
      </c>
    </row>
    <row r="43" spans="2:50" ht="14.1" customHeight="1" x14ac:dyDescent="0.25">
      <c r="B43" s="193"/>
      <c r="C43" s="194"/>
      <c r="D43" s="80"/>
      <c r="E43" s="80"/>
      <c r="F43" s="207"/>
      <c r="G43" s="208"/>
      <c r="H43" s="208"/>
      <c r="I43" s="209"/>
      <c r="J43" s="181"/>
      <c r="K43" s="31"/>
      <c r="L43" s="32"/>
      <c r="M43" s="34"/>
      <c r="N43" s="34"/>
      <c r="O43" s="34"/>
      <c r="P43" s="34"/>
      <c r="Q43" s="35"/>
      <c r="R43" s="34"/>
      <c r="S43" s="34"/>
      <c r="T43" s="34"/>
      <c r="U43" s="36"/>
      <c r="V43" s="38" t="s">
        <v>4</v>
      </c>
      <c r="W43" s="74">
        <f>SUM(P48:P52)</f>
        <v>0</v>
      </c>
      <c r="X43" s="39" t="s">
        <v>5</v>
      </c>
      <c r="Y43" s="42">
        <f>COUNTIF(K48:K52,"W")</f>
        <v>0</v>
      </c>
      <c r="Z43" s="130"/>
      <c r="AA43" s="187" t="s">
        <v>113</v>
      </c>
      <c r="AB43" s="188"/>
      <c r="AC43" s="91"/>
      <c r="AD43" s="80"/>
      <c r="AE43" s="184"/>
      <c r="AF43" s="185"/>
      <c r="AG43" s="185"/>
      <c r="AH43" s="186"/>
      <c r="AJ43" s="21" t="str">
        <f>IF(OR(AD45="AA",AD45="BA",AD45="BB",AD45="CB",AD45="CC",AD45="DC",AD45="DD",AD45="F",AD45="FA", AD45="FF",AD45="I",AD45="W",AD45="T"),AD45,IF(OR(AD44="AA",AD44="BA",AD44="BB",AD44="CB",AD44="CC",AD44="DC",AD44="DD",AD44="F",AD44="I",AD44="W",AD44="T",AD44="FA",AD44="FF"),AD44,IF(OR(AD43="AA",AD43="BA",AD43="BB",AD43="CB",AD43="CC",AD43="DC",AD43="DD",AD43="F",AD43="I",AD43="W",AD43="T",AD43="FA",AD43="FF"),AD43,"")))</f>
        <v/>
      </c>
      <c r="AK43" s="22">
        <f>IF(AJ43="AA",4,IF(AJ43="BA",3.5,IF(AJ43="BB",3,IF(AJ43="CB",2.5,IF(AJ43="CC",2,IF(AJ43="DC",1.5,IF(AJ43="DD",1,0)))))))</f>
        <v>0</v>
      </c>
      <c r="AL43" s="23">
        <v>3</v>
      </c>
      <c r="AM43" s="24">
        <f>IF(OR(AJ43="T",AJ43="W",AJ43="I", AJ43=""),0,1)</f>
        <v>0</v>
      </c>
      <c r="AN43" s="25">
        <f>IF(OR(AJ43="AA",AJ43="BA",AJ43="BB",AJ43="CB",AJ43="CC",AJ43="DC",AJ43="DD",AJ43="T"),1,0)</f>
        <v>0</v>
      </c>
      <c r="AO43" s="26">
        <f>AM43*AL43</f>
        <v>0</v>
      </c>
      <c r="AP43" s="27">
        <f>AO43*AK43</f>
        <v>0</v>
      </c>
      <c r="AQ43" s="28">
        <f>AN43*AL43</f>
        <v>0</v>
      </c>
      <c r="AR43" s="29">
        <f>COUNTIF(AD43:AD45,"AA")+COUNTIF(AD43:AD45,"BA")+COUNTIF(AD43:AD45,"BB")+COUNTIF(AD43:AD45,"CB")+COUNTIF(AD43:AD45,"CC")+COUNTIF(AD43:AD45,"DC")+COUNTIF(AD43:AD45,"DD")+COUNTIF(AD43:AD45,"F")+COUNTIF(AD43:AD45,"I")+COUNTIF(AD43:AD45,"W")+COUNTIF(AD43:AD45,"T")+COUNTIF(AD43:AD45,"FF")+COUNTIF(AD43:AD45,"FA")</f>
        <v>0</v>
      </c>
      <c r="AS43" s="30">
        <f>IF(AR43&gt;0,AR43-1,0)</f>
        <v>0</v>
      </c>
      <c r="AT43" s="20">
        <f>(AR43-AS43)*AL43</f>
        <v>0</v>
      </c>
      <c r="AU43" s="38" t="s">
        <v>4</v>
      </c>
      <c r="AV43" s="74">
        <f>SUM(AO48:AO52)</f>
        <v>0</v>
      </c>
      <c r="AW43" s="39" t="s">
        <v>5</v>
      </c>
      <c r="AX43" s="42">
        <f>COUNTIF(AJ48:AJ52,"W")</f>
        <v>0</v>
      </c>
    </row>
    <row r="44" spans="2:50" ht="14.1" customHeight="1" thickBot="1" x14ac:dyDescent="0.3">
      <c r="B44" s="195" t="s">
        <v>114</v>
      </c>
      <c r="C44" s="196"/>
      <c r="D44" s="80"/>
      <c r="E44" s="80"/>
      <c r="F44" s="207"/>
      <c r="G44" s="208"/>
      <c r="H44" s="208"/>
      <c r="I44" s="209"/>
      <c r="J44" s="181"/>
      <c r="K44" s="21" t="str">
        <f>IF(OR(E46="AA",E46="BA",E46="BB",E46="CB",E46="CC",E46="DC",E46="DD",E46="F",E46="FA", E46="FF",E46="I",E46="W",E46="T"),E46,IF(OR(E45="AA",E45="BA",E45="BB",E45="CB",E45="CC",E45="DC",E45="DD",E45="F",E45="I",E45="W",E45="T",E45="FA",E45="FF"),E45,IF(OR(E44="AA",E44="BA",E44="BB",E44="CB",E44="CC",E44="DC",E44="DD",E44="F",E44="I",E44="W",E44="T",E44="FA",E44="FF"),E44,"")))</f>
        <v/>
      </c>
      <c r="L44" s="22">
        <f>IF(K44="AA",4,IF(K44="BA",3.5,IF(K44="BB",3,IF(K44="CB",2.5,IF(K44="CC",2,IF(K44="DC",1.5,IF(K44="DD",1,0)))))))</f>
        <v>0</v>
      </c>
      <c r="M44" s="23">
        <v>3</v>
      </c>
      <c r="N44" s="24">
        <f>IF(OR(K44="T",K44="W",K44="I", K44=""),0,1)</f>
        <v>0</v>
      </c>
      <c r="O44" s="25">
        <f>IF(OR(K44="AA",K44="BA",K44="BB",K44="CB",K44="CC",K44="DC",K44="DD",K44="T"),1,0)</f>
        <v>0</v>
      </c>
      <c r="P44" s="26">
        <f>N44*M44</f>
        <v>0</v>
      </c>
      <c r="Q44" s="27">
        <f>P44*L44</f>
        <v>0</v>
      </c>
      <c r="R44" s="28">
        <f>O44*M44</f>
        <v>0</v>
      </c>
      <c r="S44" s="29">
        <f>COUNTIF(E44:E46,"AA")+COUNTIF(E44:E46,"BA")+COUNTIF(E44:E46,"BB")+COUNTIF(E44:E46,"CB")+COUNTIF(E44:E46,"CC")+COUNTIF(E44:E46,"DC")+COUNTIF(E44:E46,"DD")+COUNTIF(E44:E46,"F")+COUNTIF(E44:E46,"I")+COUNTIF(E44:E46,"W")+COUNTIF(E44:E46,"T")+COUNTIF(E44:E46,"FF")+COUNTIF(E44:E46,"FA")</f>
        <v>0</v>
      </c>
      <c r="T44" s="30">
        <f>IF(S44&gt;0,S44-1,0)</f>
        <v>0</v>
      </c>
      <c r="U44" s="20">
        <f>(S44-T44)*M44</f>
        <v>0</v>
      </c>
      <c r="V44" s="78" t="s">
        <v>6</v>
      </c>
      <c r="W44" s="103">
        <f>SUM(R48:R52)</f>
        <v>0</v>
      </c>
      <c r="X44" s="40" t="s">
        <v>7</v>
      </c>
      <c r="Y44" s="41">
        <f>SUM(T48:T52)</f>
        <v>0</v>
      </c>
      <c r="Z44" s="130"/>
      <c r="AA44" s="189"/>
      <c r="AB44" s="190"/>
      <c r="AC44" s="91"/>
      <c r="AD44" s="80"/>
      <c r="AE44" s="184"/>
      <c r="AF44" s="185"/>
      <c r="AG44" s="185"/>
      <c r="AH44" s="186"/>
      <c r="AJ44" s="31"/>
      <c r="AK44" s="32"/>
      <c r="AL44" s="34"/>
      <c r="AM44" s="34"/>
      <c r="AN44" s="34"/>
      <c r="AO44" s="34"/>
      <c r="AP44" s="35"/>
      <c r="AQ44" s="34"/>
      <c r="AR44" s="34"/>
      <c r="AS44" s="34"/>
      <c r="AT44" s="36"/>
      <c r="AU44" s="78" t="s">
        <v>6</v>
      </c>
      <c r="AV44" s="103">
        <f>SUM(AQ48:AQ52)</f>
        <v>0</v>
      </c>
      <c r="AW44" s="40" t="s">
        <v>7</v>
      </c>
      <c r="AX44" s="41">
        <f>SUM(AS48:AS52)</f>
        <v>0</v>
      </c>
    </row>
    <row r="45" spans="2:50" ht="14.1" customHeight="1" x14ac:dyDescent="0.25">
      <c r="B45" s="197"/>
      <c r="C45" s="198"/>
      <c r="D45" s="80"/>
      <c r="E45" s="80"/>
      <c r="F45" s="207"/>
      <c r="G45" s="208"/>
      <c r="H45" s="208"/>
      <c r="I45" s="209"/>
      <c r="J45" s="181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X45" s="54" t="s">
        <v>8</v>
      </c>
      <c r="Y45" s="55">
        <f>SUM(O48:O52)</f>
        <v>0</v>
      </c>
      <c r="Z45" s="130"/>
      <c r="AA45" s="189"/>
      <c r="AB45" s="190"/>
      <c r="AC45" s="91"/>
      <c r="AD45" s="80"/>
      <c r="AE45" s="184"/>
      <c r="AF45" s="185"/>
      <c r="AG45" s="185"/>
      <c r="AH45" s="186"/>
      <c r="AJ45" s="31"/>
      <c r="AK45" s="32"/>
      <c r="AL45" s="34"/>
      <c r="AM45" s="34"/>
      <c r="AN45" s="34"/>
      <c r="AO45" s="34"/>
      <c r="AP45" s="35"/>
      <c r="AQ45" s="34"/>
      <c r="AR45" s="34"/>
      <c r="AS45" s="34"/>
      <c r="AT45" s="36"/>
      <c r="AW45" s="54" t="s">
        <v>8</v>
      </c>
      <c r="AX45" s="55">
        <f>SUM(AN48:AN52)</f>
        <v>0</v>
      </c>
    </row>
    <row r="46" spans="2:50" ht="14.1" customHeight="1" x14ac:dyDescent="0.25">
      <c r="B46" s="199"/>
      <c r="C46" s="200"/>
      <c r="D46" s="80"/>
      <c r="E46" s="80"/>
      <c r="F46" s="207"/>
      <c r="G46" s="208"/>
      <c r="H46" s="208"/>
      <c r="I46" s="209"/>
      <c r="J46" s="181"/>
      <c r="K46" s="31"/>
      <c r="L46" s="32"/>
      <c r="M46" s="34"/>
      <c r="N46" s="34"/>
      <c r="O46" s="34"/>
      <c r="P46" s="34"/>
      <c r="Q46" s="35"/>
      <c r="R46" s="34"/>
      <c r="S46" s="34"/>
      <c r="T46" s="34"/>
      <c r="U46" s="36"/>
      <c r="X46" s="56" t="s">
        <v>10</v>
      </c>
      <c r="Y46" s="57">
        <f>SUM(S48:S52)</f>
        <v>0</v>
      </c>
      <c r="Z46" s="130"/>
      <c r="AA46" s="168"/>
      <c r="AB46" s="169"/>
      <c r="AC46" s="169"/>
      <c r="AD46" s="170"/>
      <c r="AE46" s="184"/>
      <c r="AF46" s="185"/>
      <c r="AG46" s="185"/>
      <c r="AH46" s="186"/>
      <c r="AJ46" s="31"/>
      <c r="AK46" s="32"/>
      <c r="AL46" s="33"/>
      <c r="AM46" s="34"/>
      <c r="AN46" s="34"/>
      <c r="AO46" s="34"/>
      <c r="AP46" s="35"/>
      <c r="AQ46" s="34"/>
      <c r="AR46" s="34"/>
      <c r="AS46" s="34"/>
      <c r="AT46" s="36"/>
      <c r="AW46" s="56" t="s">
        <v>10</v>
      </c>
      <c r="AX46" s="57">
        <f>SUM(AR48:AR52)</f>
        <v>0</v>
      </c>
    </row>
    <row r="47" spans="2:50" ht="14.1" customHeight="1" thickBot="1" x14ac:dyDescent="0.3">
      <c r="B47" s="201"/>
      <c r="C47" s="202"/>
      <c r="D47" s="202"/>
      <c r="E47" s="202"/>
      <c r="F47" s="202"/>
      <c r="G47" s="202"/>
      <c r="H47" s="202"/>
      <c r="I47" s="203"/>
      <c r="J47" s="181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X47" s="58" t="s">
        <v>16</v>
      </c>
      <c r="Y47" s="59">
        <f>COUNTIF(K48:K52,"I")</f>
        <v>0</v>
      </c>
      <c r="Z47" s="130"/>
      <c r="AA47" s="168"/>
      <c r="AB47" s="169"/>
      <c r="AC47" s="169"/>
      <c r="AD47" s="170"/>
      <c r="AE47" s="184"/>
      <c r="AF47" s="185"/>
      <c r="AG47" s="185"/>
      <c r="AH47" s="186"/>
      <c r="AJ47" s="31"/>
      <c r="AK47" s="32"/>
      <c r="AL47" s="33"/>
      <c r="AM47" s="34"/>
      <c r="AN47" s="34"/>
      <c r="AO47" s="34"/>
      <c r="AP47" s="35"/>
      <c r="AQ47" s="34"/>
      <c r="AR47" s="34"/>
      <c r="AS47" s="34"/>
      <c r="AT47" s="36"/>
      <c r="AW47" s="58" t="s">
        <v>16</v>
      </c>
      <c r="AX47" s="59">
        <f>COUNTIF(AJ48:AJ52,"I")</f>
        <v>0</v>
      </c>
    </row>
    <row r="48" spans="2:50" ht="14.1" customHeight="1" x14ac:dyDescent="0.25">
      <c r="B48" s="273" t="s">
        <v>115</v>
      </c>
      <c r="C48" s="274"/>
      <c r="D48" s="93"/>
      <c r="E48" s="94"/>
      <c r="F48" s="94"/>
      <c r="G48" s="94"/>
      <c r="H48" s="94"/>
      <c r="I48" s="95"/>
      <c r="J48" s="182"/>
      <c r="K48" s="43" t="str">
        <f>IF(OR(I48="AA",I48="BA",I48="BB",I48="CB",I48="CC",I48="DC",I48="DD",I48="F",I48="I",I48="FA",I48="FF",I48="W",I48="T"),I48,IF(OR(H48="AA",H48="BA",H48="BB",H48="CB",H48="CC",H48="DC",H48="DD",H48="F",H48="I",H48="FA",H48="FF",H48="W",H48="T"),H48,IF(OR(G48="AA",G48="BA",G48="BB",G48="CB",G48="CC",G48="DC",G48="DD",G48="F",G48="I",G48="FA",G48="FF",G48="W",G48="T"),G48,IF(OR(F48="AA",F48="BA",F48="BB",F48="CB",F48="CC",F48="DC",F48="DD",F48="F",F48="FA",F48="FF",F48="I",F48="W",F48="T"),F48,IF(OR(E48="AA",E48="BA",E48="BB",E48="CB",E48="CC",E48="DC",E48="DD",E48="F",E48="FA",E48="FF",E48="I",E48="W",E48="T"),E48,"")))))</f>
        <v/>
      </c>
      <c r="L48" s="44">
        <f>IF(K48="AA",4,IF(K48="BA",3.5,IF(K48="BB",3,IF(K48="CB",2.5,IF(K48="CC",2,IF(K48="DC",1.5,IF(K48="DD",1,0)))))))</f>
        <v>0</v>
      </c>
      <c r="M48" s="45">
        <f>I48</f>
        <v>0</v>
      </c>
      <c r="N48" s="46">
        <f>IF(OR(K48="T",K48="W",K48="I", K48=""),0,1)</f>
        <v>0</v>
      </c>
      <c r="O48" s="47">
        <f>IF(OR(K48="AA",K48="BA",K48="BB",K48="CB",K48="CC",K48="DC",K48="DD",K48="T"),1,0)</f>
        <v>0</v>
      </c>
      <c r="P48" s="48">
        <f>N48*M48</f>
        <v>0</v>
      </c>
      <c r="Q48" s="49">
        <f>P48*L48</f>
        <v>0</v>
      </c>
      <c r="R48" s="50">
        <f>O48*M48</f>
        <v>0</v>
      </c>
      <c r="S48" s="51">
        <f>COUNTIF(E48:I48,"AA")+COUNTIF(E48:I48,"BA")+COUNTIF(E48:I48,"BB")+COUNTIF(E48:I48,"CB")+COUNTIF(E48:I48,"CC")+COUNTIF(E48:I48,"DC")+COUNTIF(E48:I48,"DD")+COUNTIF(E48:I48,"F")+COUNTIF(E48:I48,"I")+COUNTIF(E48:I48,"W")+COUNTIF(E48:I48,"T")+COUNTIF(E48:I48,"FF")+COUNTIF(E48:I48,"FA")</f>
        <v>0</v>
      </c>
      <c r="T48" s="52">
        <f>IF(S48&gt;0,S48-1,0)</f>
        <v>0</v>
      </c>
      <c r="U48" s="53">
        <f>(S48-T48)*M48</f>
        <v>0</v>
      </c>
      <c r="X48" s="76"/>
      <c r="Y48" s="76"/>
      <c r="Z48" s="141"/>
      <c r="AA48" s="273" t="s">
        <v>116</v>
      </c>
      <c r="AB48" s="274"/>
      <c r="AC48" s="96"/>
      <c r="AD48" s="97"/>
      <c r="AE48" s="97"/>
      <c r="AF48" s="97"/>
      <c r="AG48" s="98"/>
      <c r="AH48" s="95"/>
      <c r="AJ48" s="43" t="str">
        <f>IF(OR(AH48="AA",AH48="BA",AH48="BB",AH48="CB",AH48="CC",AH48="DC",AH48="DD",AH48="F",AH48="I",AH48="FA",AH48="FF",AH48="W",AH48="T"),AH48,IF(OR(AG48="AA",AG48="BA",AG48="BB",AG48="CB",AG48="CC",AG48="DC",AG48="DD",AG48="F",AG48="I",AG48="FA",AG48="FF",AG48="W",AG48="T"),AG48,IF(OR(AF48="AA",AF48="BA",AF48="BB",AF48="CB",AF48="CC",AF48="DC",AF48="DD",AF48="F",AF48="I",AF48="FA",AF48="FF",AF48="W",AF48="T"),AF48,IF(OR(AE48="AA",AE48="BA",AE48="BB",AE48="CB",AE48="CC",AE48="DC",AE48="DD",AE48="F",AE48="FA",AE48="FF",AE48="I",AE48="W",AE48="T"),AE48,IF(OR(AD48="AA",AD48="BA",AD48="BB",AD48="CB",AD48="CC",AD48="DC",AD48="DD",AD48="F",AD48="FA",AD48="FF",AD48="I",AD48="W",AD48="T"),AD48,"")))))</f>
        <v/>
      </c>
      <c r="AK48" s="44">
        <f>IF(AJ48="AA",4,IF(AJ48="BA",3.5,IF(AJ48="BB",3,IF(AJ48="CB",2.5,IF(AJ48="CC",2,IF(AJ48="DC",1.5,IF(AJ48="DD",1,0)))))))</f>
        <v>0</v>
      </c>
      <c r="AL48" s="45">
        <f>AH48</f>
        <v>0</v>
      </c>
      <c r="AM48" s="46">
        <f>IF(OR(AJ48="T",AJ48="W",AJ48="I", AJ48=""),0,1)</f>
        <v>0</v>
      </c>
      <c r="AN48" s="47">
        <f>IF(OR(AJ48="AA",AJ48="BA",AJ48="BB",AJ48="CB",AJ48="CC",AJ48="DC",AJ48="DD",AJ48="T"),1,0)</f>
        <v>0</v>
      </c>
      <c r="AO48" s="48">
        <f>AM48*AL48</f>
        <v>0</v>
      </c>
      <c r="AP48" s="49">
        <f>AO48*AK48</f>
        <v>0</v>
      </c>
      <c r="AQ48" s="50">
        <f>AN48*AL48</f>
        <v>0</v>
      </c>
      <c r="AR48" s="51">
        <f>COUNTIF(AD48:AH48,"AA")+COUNTIF(AD48:AH48,"BA")+COUNTIF(AD48:AH48,"BB")+COUNTIF(AD48:AH48,"CB")+COUNTIF(AD48:AH48,"CC")+COUNTIF(AD48:AH48,"DC")+COUNTIF(AD48:AH48,"DD")+COUNTIF(AD48:AH48,"F")+COUNTIF(AD48:AH48,"I")+COUNTIF(AD48:AH48,"W")+COUNTIF(AD48:AH48,"T")+COUNTIF(AD48:AH48,"FF")+COUNTIF(AD48:AH48,"FA")</f>
        <v>0</v>
      </c>
      <c r="AS48" s="52">
        <f>IF(AR48&gt;0,AR48-1,0)</f>
        <v>0</v>
      </c>
      <c r="AT48" s="53">
        <f>(AR48-AS48)*AL48</f>
        <v>0</v>
      </c>
    </row>
    <row r="49" spans="2:46" ht="14.1" customHeight="1" x14ac:dyDescent="0.25">
      <c r="B49" s="275" t="s">
        <v>117</v>
      </c>
      <c r="C49" s="276"/>
      <c r="D49" s="91"/>
      <c r="E49" s="80"/>
      <c r="F49" s="80"/>
      <c r="G49" s="80"/>
      <c r="H49" s="80"/>
      <c r="I49" s="110"/>
      <c r="J49" s="182"/>
      <c r="K49" s="43" t="str">
        <f t="shared" ref="K49:K52" si="77">IF(OR(I49="AA",I49="BA",I49="BB",I49="CB",I49="CC",I49="DC",I49="DD",I49="F",I49="I",I49="FA",I49="FF",I49="W",I49="T"),I49,IF(OR(H49="AA",H49="BA",H49="BB",H49="CB",H49="CC",H49="DC",H49="DD",H49="F",H49="I",H49="FA",H49="FF",H49="W",H49="T"),H49,IF(OR(G49="AA",G49="BA",G49="BB",G49="CB",G49="CC",G49="DC",G49="DD",G49="F",G49="I",G49="FA",G49="FF",G49="W",G49="T"),G49,IF(OR(F49="AA",F49="BA",F49="BB",F49="CB",F49="CC",F49="DC",F49="DD",F49="F",F49="FA",F49="FF",F49="I",F49="W",F49="T"),F49,IF(OR(E49="AA",E49="BA",E49="BB",E49="CB",E49="CC",E49="DC",E49="DD",E49="F",E49="FA",E49="FF",E49="I",E49="W",E49="T"),E49,"")))))</f>
        <v/>
      </c>
      <c r="L49" s="44">
        <f t="shared" ref="L49:L52" si="78">IF(K49="AA",4,IF(K49="BA",3.5,IF(K49="BB",3,IF(K49="CB",2.5,IF(K49="CC",2,IF(K49="DC",1.5,IF(K49="DD",1,0)))))))</f>
        <v>0</v>
      </c>
      <c r="M49" s="45">
        <f t="shared" ref="M49:M52" si="79">I49</f>
        <v>0</v>
      </c>
      <c r="N49" s="46">
        <f t="shared" ref="N49:N52" si="80">IF(OR(K49="T",K49="W",K49="I", K49=""),0,1)</f>
        <v>0</v>
      </c>
      <c r="O49" s="47">
        <f t="shared" ref="O49:O52" si="81">IF(OR(K49="AA",K49="BA",K49="BB",K49="CB",K49="CC",K49="DC",K49="DD",K49="T"),1,0)</f>
        <v>0</v>
      </c>
      <c r="P49" s="48">
        <f t="shared" ref="P49:P52" si="82">N49*M49</f>
        <v>0</v>
      </c>
      <c r="Q49" s="49">
        <f t="shared" ref="Q49:Q52" si="83">P49*L49</f>
        <v>0</v>
      </c>
      <c r="R49" s="50">
        <f t="shared" ref="R49:R52" si="84">O49*M49</f>
        <v>0</v>
      </c>
      <c r="S49" s="51">
        <f t="shared" ref="S49:S52" si="85">COUNTIF(E49:I49,"AA")+COUNTIF(E49:I49,"BA")+COUNTIF(E49:I49,"BB")+COUNTIF(E49:I49,"CB")+COUNTIF(E49:I49,"CC")+COUNTIF(E49:I49,"DC")+COUNTIF(E49:I49,"DD")+COUNTIF(E49:I49,"F")+COUNTIF(E49:I49,"I")+COUNTIF(E49:I49,"W")+COUNTIF(E49:I49,"T")+COUNTIF(E49:I49,"FF")+COUNTIF(E49:I49,"FA")</f>
        <v>0</v>
      </c>
      <c r="T49" s="52">
        <f t="shared" ref="T49:T52" si="86">IF(S49&gt;0,S49-1,0)</f>
        <v>0</v>
      </c>
      <c r="U49" s="53">
        <f t="shared" ref="U49:U52" si="87">(S49-T49)*M49</f>
        <v>0</v>
      </c>
      <c r="X49" s="76"/>
      <c r="Y49" s="76"/>
      <c r="Z49" s="141"/>
      <c r="AA49" s="281" t="s">
        <v>118</v>
      </c>
      <c r="AB49" s="282"/>
      <c r="AC49" s="111"/>
      <c r="AD49" s="114"/>
      <c r="AE49" s="114"/>
      <c r="AF49" s="114"/>
      <c r="AG49" s="115"/>
      <c r="AH49" s="116"/>
      <c r="AJ49" s="43" t="str">
        <f t="shared" ref="AJ49:AJ51" si="88">IF(OR(AH49="AA",AH49="BA",AH49="BB",AH49="CB",AH49="CC",AH49="DC",AH49="DD",AH49="F",AH49="I",AH49="FA",AH49="FF",AH49="W",AH49="T"),AH49,IF(OR(AG49="AA",AG49="BA",AG49="BB",AG49="CB",AG49="CC",AG49="DC",AG49="DD",AG49="F",AG49="I",AG49="FA",AG49="FF",AG49="W",AG49="T"),AG49,IF(OR(AF49="AA",AF49="BA",AF49="BB",AF49="CB",AF49="CC",AF49="DC",AF49="DD",AF49="F",AF49="I",AF49="FA",AF49="FF",AF49="W",AF49="T"),AF49,IF(OR(AE49="AA",AE49="BA",AE49="BB",AE49="CB",AE49="CC",AE49="DC",AE49="DD",AE49="F",AE49="FA",AE49="FF",AE49="I",AE49="W",AE49="T"),AE49,IF(OR(AD49="AA",AD49="BA",AD49="BB",AD49="CB",AD49="CC",AD49="DC",AD49="DD",AD49="F",AD49="FA",AD49="FF",AD49="I",AD49="W",AD49="T"),AD49,"")))))</f>
        <v/>
      </c>
      <c r="AK49" s="44">
        <f t="shared" ref="AK49:AK51" si="89">IF(AJ49="AA",4,IF(AJ49="BA",3.5,IF(AJ49="BB",3,IF(AJ49="CB",2.5,IF(AJ49="CC",2,IF(AJ49="DC",1.5,IF(AJ49="DD",1,0)))))))</f>
        <v>0</v>
      </c>
      <c r="AL49" s="45">
        <f t="shared" ref="AL49:AL51" si="90">AH49</f>
        <v>0</v>
      </c>
      <c r="AM49" s="46">
        <f t="shared" ref="AM49:AM51" si="91">IF(OR(AJ49="T",AJ49="W",AJ49="I", AJ49=""),0,1)</f>
        <v>0</v>
      </c>
      <c r="AN49" s="47">
        <f t="shared" ref="AN49:AN51" si="92">IF(OR(AJ49="AA",AJ49="BA",AJ49="BB",AJ49="CB",AJ49="CC",AJ49="DC",AJ49="DD",AJ49="T"),1,0)</f>
        <v>0</v>
      </c>
      <c r="AO49" s="48">
        <f t="shared" ref="AO49:AO51" si="93">AM49*AL49</f>
        <v>0</v>
      </c>
      <c r="AP49" s="49">
        <f t="shared" ref="AP49:AP51" si="94">AO49*AK49</f>
        <v>0</v>
      </c>
      <c r="AQ49" s="50">
        <f t="shared" ref="AQ49:AQ51" si="95">AN49*AL49</f>
        <v>0</v>
      </c>
      <c r="AR49" s="51">
        <f t="shared" ref="AR49:AR51" si="96">COUNTIF(AD49:AH49,"AA")+COUNTIF(AD49:AH49,"BA")+COUNTIF(AD49:AH49,"BB")+COUNTIF(AD49:AH49,"CB")+COUNTIF(AD49:AH49,"CC")+COUNTIF(AD49:AH49,"DC")+COUNTIF(AD49:AH49,"DD")+COUNTIF(AD49:AH49,"F")+COUNTIF(AD49:AH49,"I")+COUNTIF(AD49:AH49,"W")+COUNTIF(AD49:AH49,"T")+COUNTIF(AD49:AH49,"FF")+COUNTIF(AD49:AH49,"FA")</f>
        <v>0</v>
      </c>
      <c r="AS49" s="52">
        <f t="shared" ref="AS49:AS51" si="97">IF(AR49&gt;0,AR49-1,0)</f>
        <v>0</v>
      </c>
      <c r="AT49" s="53">
        <f t="shared" ref="AT49:AT51" si="98">(AR49-AS49)*AL49</f>
        <v>0</v>
      </c>
    </row>
    <row r="50" spans="2:46" ht="14.1" customHeight="1" x14ac:dyDescent="0.25">
      <c r="B50" s="277" t="s">
        <v>119</v>
      </c>
      <c r="C50" s="278"/>
      <c r="D50" s="91"/>
      <c r="E50" s="80"/>
      <c r="F50" s="80"/>
      <c r="G50" s="80"/>
      <c r="H50" s="80"/>
      <c r="I50" s="112"/>
      <c r="J50" s="182"/>
      <c r="K50" s="43" t="str">
        <f t="shared" si="77"/>
        <v/>
      </c>
      <c r="L50" s="44">
        <f t="shared" si="78"/>
        <v>0</v>
      </c>
      <c r="M50" s="45">
        <f t="shared" si="79"/>
        <v>0</v>
      </c>
      <c r="N50" s="46">
        <f t="shared" si="80"/>
        <v>0</v>
      </c>
      <c r="O50" s="47">
        <f t="shared" si="81"/>
        <v>0</v>
      </c>
      <c r="P50" s="48">
        <f t="shared" si="82"/>
        <v>0</v>
      </c>
      <c r="Q50" s="49">
        <f t="shared" si="83"/>
        <v>0</v>
      </c>
      <c r="R50" s="50">
        <f t="shared" si="84"/>
        <v>0</v>
      </c>
      <c r="S50" s="51">
        <f t="shared" si="85"/>
        <v>0</v>
      </c>
      <c r="T50" s="52">
        <f t="shared" si="86"/>
        <v>0</v>
      </c>
      <c r="U50" s="53">
        <f t="shared" si="87"/>
        <v>0</v>
      </c>
      <c r="X50" s="76"/>
      <c r="Y50" s="76"/>
      <c r="Z50" s="141"/>
      <c r="AA50" s="281" t="s">
        <v>120</v>
      </c>
      <c r="AB50" s="282"/>
      <c r="AC50" s="113"/>
      <c r="AD50" s="114"/>
      <c r="AE50" s="114"/>
      <c r="AF50" s="114"/>
      <c r="AG50" s="115"/>
      <c r="AH50" s="116"/>
      <c r="AJ50" s="43" t="str">
        <f t="shared" si="88"/>
        <v/>
      </c>
      <c r="AK50" s="44">
        <f t="shared" si="89"/>
        <v>0</v>
      </c>
      <c r="AL50" s="45">
        <f t="shared" si="90"/>
        <v>0</v>
      </c>
      <c r="AM50" s="46">
        <f t="shared" si="91"/>
        <v>0</v>
      </c>
      <c r="AN50" s="47">
        <f t="shared" si="92"/>
        <v>0</v>
      </c>
      <c r="AO50" s="48">
        <f t="shared" si="93"/>
        <v>0</v>
      </c>
      <c r="AP50" s="49">
        <f t="shared" si="94"/>
        <v>0</v>
      </c>
      <c r="AQ50" s="50">
        <f t="shared" si="95"/>
        <v>0</v>
      </c>
      <c r="AR50" s="51">
        <f t="shared" si="96"/>
        <v>0</v>
      </c>
      <c r="AS50" s="52">
        <f t="shared" si="97"/>
        <v>0</v>
      </c>
      <c r="AT50" s="53">
        <f t="shared" si="98"/>
        <v>0</v>
      </c>
    </row>
    <row r="51" spans="2:46" ht="14.1" customHeight="1" x14ac:dyDescent="0.25">
      <c r="B51" s="277" t="s">
        <v>121</v>
      </c>
      <c r="C51" s="278"/>
      <c r="D51" s="109"/>
      <c r="E51" s="118"/>
      <c r="F51" s="118"/>
      <c r="G51" s="118"/>
      <c r="H51" s="118"/>
      <c r="I51" s="112"/>
      <c r="J51" s="182"/>
      <c r="K51" s="43" t="str">
        <f t="shared" si="77"/>
        <v/>
      </c>
      <c r="L51" s="44">
        <f t="shared" si="78"/>
        <v>0</v>
      </c>
      <c r="M51" s="45">
        <f t="shared" si="79"/>
        <v>0</v>
      </c>
      <c r="N51" s="46">
        <f t="shared" si="80"/>
        <v>0</v>
      </c>
      <c r="O51" s="47">
        <f t="shared" si="81"/>
        <v>0</v>
      </c>
      <c r="P51" s="48">
        <f t="shared" si="82"/>
        <v>0</v>
      </c>
      <c r="Q51" s="49">
        <f t="shared" si="83"/>
        <v>0</v>
      </c>
      <c r="R51" s="50">
        <f t="shared" si="84"/>
        <v>0</v>
      </c>
      <c r="S51" s="51">
        <f t="shared" si="85"/>
        <v>0</v>
      </c>
      <c r="T51" s="52">
        <f t="shared" si="86"/>
        <v>0</v>
      </c>
      <c r="U51" s="53">
        <f t="shared" si="87"/>
        <v>0</v>
      </c>
      <c r="X51" s="76"/>
      <c r="Y51" s="76"/>
      <c r="Z51" s="141"/>
      <c r="AA51" s="281" t="s">
        <v>122</v>
      </c>
      <c r="AB51" s="282"/>
      <c r="AC51" s="142"/>
      <c r="AD51" s="114"/>
      <c r="AE51" s="114"/>
      <c r="AF51" s="114"/>
      <c r="AG51" s="115"/>
      <c r="AH51" s="116"/>
      <c r="AJ51" s="43" t="str">
        <f t="shared" si="88"/>
        <v/>
      </c>
      <c r="AK51" s="44">
        <f t="shared" si="89"/>
        <v>0</v>
      </c>
      <c r="AL51" s="45">
        <f t="shared" si="90"/>
        <v>0</v>
      </c>
      <c r="AM51" s="46">
        <f t="shared" si="91"/>
        <v>0</v>
      </c>
      <c r="AN51" s="47">
        <f t="shared" si="92"/>
        <v>0</v>
      </c>
      <c r="AO51" s="48">
        <f t="shared" si="93"/>
        <v>0</v>
      </c>
      <c r="AP51" s="49">
        <f t="shared" si="94"/>
        <v>0</v>
      </c>
      <c r="AQ51" s="50">
        <f t="shared" si="95"/>
        <v>0</v>
      </c>
      <c r="AR51" s="51">
        <f t="shared" si="96"/>
        <v>0</v>
      </c>
      <c r="AS51" s="52">
        <f t="shared" si="97"/>
        <v>0</v>
      </c>
      <c r="AT51" s="53">
        <f t="shared" si="98"/>
        <v>0</v>
      </c>
    </row>
    <row r="52" spans="2:46" ht="14.1" customHeight="1" thickBot="1" x14ac:dyDescent="0.3">
      <c r="B52" s="279" t="s">
        <v>123</v>
      </c>
      <c r="C52" s="280"/>
      <c r="D52" s="92"/>
      <c r="E52" s="84"/>
      <c r="F52" s="84"/>
      <c r="G52" s="84"/>
      <c r="H52" s="84"/>
      <c r="I52" s="100"/>
      <c r="J52" s="183"/>
      <c r="K52" s="43" t="str">
        <f t="shared" si="77"/>
        <v/>
      </c>
      <c r="L52" s="44">
        <f t="shared" si="78"/>
        <v>0</v>
      </c>
      <c r="M52" s="45">
        <f t="shared" si="79"/>
        <v>0</v>
      </c>
      <c r="N52" s="46">
        <f t="shared" si="80"/>
        <v>0</v>
      </c>
      <c r="O52" s="47">
        <f t="shared" si="81"/>
        <v>0</v>
      </c>
      <c r="P52" s="48">
        <f t="shared" si="82"/>
        <v>0</v>
      </c>
      <c r="Q52" s="49">
        <f t="shared" si="83"/>
        <v>0</v>
      </c>
      <c r="R52" s="50">
        <f t="shared" si="84"/>
        <v>0</v>
      </c>
      <c r="S52" s="51">
        <f t="shared" si="85"/>
        <v>0</v>
      </c>
      <c r="T52" s="52">
        <f t="shared" si="86"/>
        <v>0</v>
      </c>
      <c r="U52" s="53">
        <f t="shared" si="87"/>
        <v>0</v>
      </c>
      <c r="X52" s="77"/>
      <c r="Y52" s="77"/>
      <c r="AA52" s="279" t="s">
        <v>124</v>
      </c>
      <c r="AB52" s="280"/>
      <c r="AC52" s="92"/>
      <c r="AD52" s="84"/>
      <c r="AE52" s="84"/>
      <c r="AF52" s="84"/>
      <c r="AG52" s="99"/>
      <c r="AH52" s="100"/>
      <c r="AJ52" s="43" t="str">
        <f>IF(OR(AH52="AA",AH52="BA",AH52="BB",AH52="CB",AH52="CC",AH52="DC",AH52="DD",AH52="F",AH52="I",AH52="FA",AH52="FF",AH52="W",AH52="T"),AH52,IF(OR(AG52="AA",AG52="BA",AG52="BB",AG52="CB",AG52="CC",AG52="DC",AG52="DD",AG52="F",AG52="I",AG52="FA",AG52="FF",AG52="W",AG52="T"),AG52,IF(OR(AF52="AA",AF52="BA",AF52="BB",AF52="CB",AF52="CC",AF52="DC",AF52="DD",AF52="F",AF52="I",AF52="FA",AF52="FF",AF52="W",AF52="T"),AF52,IF(OR(AE52="AA",AE52="BA",AE52="BB",AE52="CB",AE52="CC",AE52="DC",AE52="DD",AE52="F",AE52="FA",AE52="FF",AE52="I",AE52="W",AE52="T"),AE52,IF(OR(AD52="AA",AD52="BA",AD52="BB",AD52="CB",AD52="CC",AD52="DC",AD52="DD",AD52="F",AD52="FA",AD52="FF",AD52="I",AD52="W",AD52="T"),AD52,"")))))</f>
        <v/>
      </c>
      <c r="AK52" s="44">
        <f>IF(AJ52="AA",4,IF(AJ52="BA",3.5,IF(AJ52="BB",3,IF(AJ52="CB",2.5,IF(AJ52="CC",2,IF(AJ52="DC",1.5,IF(AJ52="DD",1,0)))))))</f>
        <v>0</v>
      </c>
      <c r="AL52" s="45">
        <f>AH52</f>
        <v>0</v>
      </c>
      <c r="AM52" s="46">
        <f>IF(OR(AJ52="T",AJ52="W",AJ52="I", AJ52=""),0,1)</f>
        <v>0</v>
      </c>
      <c r="AN52" s="47">
        <f>IF(OR(AJ52="AA",AJ52="BA",AJ52="BB",AJ52="CB",AJ52="CC",AJ52="DC",AJ52="DD",AJ52="T"),1,0)</f>
        <v>0</v>
      </c>
      <c r="AO52" s="48">
        <f>AM52*AL52</f>
        <v>0</v>
      </c>
      <c r="AP52" s="49">
        <f>AO52*AK52</f>
        <v>0</v>
      </c>
      <c r="AQ52" s="50">
        <f>AN52*AL52</f>
        <v>0</v>
      </c>
      <c r="AR52" s="51">
        <f>COUNTIF(AD52:AH52,"AA")+COUNTIF(AD52:AH52,"BA")+COUNTIF(AD52:AH52,"BB")+COUNTIF(AD52:AH52,"CB")+COUNTIF(AD52:AH52,"CC")+COUNTIF(AD52:AH52,"DC")+COUNTIF(AD52:AH52,"DD")+COUNTIF(AD52:AH52,"F")+COUNTIF(AD52:AH52,"I")+COUNTIF(AD52:AH52,"W")+COUNTIF(AD52:AH52,"T")+COUNTIF(AD52:AH52,"FF")+COUNTIF(AD52:AH52,"FA")</f>
        <v>0</v>
      </c>
      <c r="AS52" s="52">
        <f>IF(AR52&gt;0,AR52-1,0)</f>
        <v>0</v>
      </c>
      <c r="AT52" s="53">
        <f>(AR52-AS52)*AL52</f>
        <v>0</v>
      </c>
    </row>
    <row r="53" spans="2:46" x14ac:dyDescent="0.25">
      <c r="AC53" s="143"/>
      <c r="AD53" s="157"/>
      <c r="AE53" s="144"/>
    </row>
  </sheetData>
  <sheetProtection password="C6C9" sheet="1" objects="1" scenarios="1" selectLockedCells="1"/>
  <customSheetViews>
    <customSheetView guid="{4A1A32AA-D45E-4DF4-82AE-519532574AF9}" hiddenColumns="1" topLeftCell="A34">
      <selection activeCell="E53" sqref="E53"/>
      <pageMargins left="0" right="0" top="0" bottom="0" header="0" footer="0"/>
    </customSheetView>
    <customSheetView guid="{52742B99-5BF3-4257-AFC2-234C9096AA1D}" hiddenColumns="1" topLeftCell="A34">
      <selection activeCell="E53" sqref="E53"/>
      <pageMargins left="0" right="0" top="0" bottom="0" header="0" footer="0"/>
    </customSheetView>
    <customSheetView guid="{33683BC6-1057-4881-80A3-E421A3F4F1DB}">
      <selection activeCell="AJ16" sqref="AJ16"/>
      <pageMargins left="0" right="0" top="0" bottom="0" header="0" footer="0"/>
    </customSheetView>
    <customSheetView guid="{7A2D3076-EB24-40C7-95BC-BB3E2DE68A04}" hiddenColumns="1">
      <selection activeCell="AZ15" sqref="AZ15"/>
      <pageMargins left="0" right="0" top="0" bottom="0" header="0" footer="0"/>
    </customSheetView>
  </customSheetViews>
  <mergeCells count="96">
    <mergeCell ref="B2:C2"/>
    <mergeCell ref="AB2:AH5"/>
    <mergeCell ref="B3:C3"/>
    <mergeCell ref="B4:C4"/>
    <mergeCell ref="C5:H5"/>
    <mergeCell ref="D2:G2"/>
    <mergeCell ref="D3:G3"/>
    <mergeCell ref="B6:D6"/>
    <mergeCell ref="E6:F6"/>
    <mergeCell ref="G6:AA7"/>
    <mergeCell ref="B7:D7"/>
    <mergeCell ref="E7:F7"/>
    <mergeCell ref="AD8:AE8"/>
    <mergeCell ref="B9:D9"/>
    <mergeCell ref="E9:F9"/>
    <mergeCell ref="C11:I11"/>
    <mergeCell ref="J11:J17"/>
    <mergeCell ref="AB11:AH11"/>
    <mergeCell ref="C12:D12"/>
    <mergeCell ref="AB12:AC12"/>
    <mergeCell ref="C13:D13"/>
    <mergeCell ref="AB13:AC13"/>
    <mergeCell ref="B8:D8"/>
    <mergeCell ref="E8:F8"/>
    <mergeCell ref="C14:D14"/>
    <mergeCell ref="AB14:AC14"/>
    <mergeCell ref="C15:D15"/>
    <mergeCell ref="AB15:AC15"/>
    <mergeCell ref="C16:D16"/>
    <mergeCell ref="AB16:AC16"/>
    <mergeCell ref="C19:I19"/>
    <mergeCell ref="J19:J25"/>
    <mergeCell ref="AB19:AH19"/>
    <mergeCell ref="C20:D20"/>
    <mergeCell ref="AB20:AC20"/>
    <mergeCell ref="C17:D17"/>
    <mergeCell ref="AB17:AC17"/>
    <mergeCell ref="C18:D18"/>
    <mergeCell ref="C21:D21"/>
    <mergeCell ref="AB21:AC21"/>
    <mergeCell ref="C22:D22"/>
    <mergeCell ref="AB22:AC22"/>
    <mergeCell ref="C23:D23"/>
    <mergeCell ref="AB23:AC23"/>
    <mergeCell ref="C25:D25"/>
    <mergeCell ref="AB25:AC25"/>
    <mergeCell ref="C26:D26"/>
    <mergeCell ref="C27:I27"/>
    <mergeCell ref="J27:J34"/>
    <mergeCell ref="AB27:AH27"/>
    <mergeCell ref="C28:D28"/>
    <mergeCell ref="AB28:AC28"/>
    <mergeCell ref="AE32:AH34"/>
    <mergeCell ref="B32:C34"/>
    <mergeCell ref="F32:I34"/>
    <mergeCell ref="M34:N34"/>
    <mergeCell ref="AE40:AH47"/>
    <mergeCell ref="AA40:AB42"/>
    <mergeCell ref="AA43:AB45"/>
    <mergeCell ref="C40:D40"/>
    <mergeCell ref="B41:C43"/>
    <mergeCell ref="B44:C46"/>
    <mergeCell ref="B47:I47"/>
    <mergeCell ref="F41:I46"/>
    <mergeCell ref="B52:C52"/>
    <mergeCell ref="AA52:AB52"/>
    <mergeCell ref="B48:C48"/>
    <mergeCell ref="AA48:AB48"/>
    <mergeCell ref="B49:C49"/>
    <mergeCell ref="AA49:AB49"/>
    <mergeCell ref="B50:C50"/>
    <mergeCell ref="AA50:AB50"/>
    <mergeCell ref="J36:J52"/>
    <mergeCell ref="AB36:AH36"/>
    <mergeCell ref="C37:D37"/>
    <mergeCell ref="AB37:AC37"/>
    <mergeCell ref="C38:D38"/>
    <mergeCell ref="AB38:AC38"/>
    <mergeCell ref="C39:D39"/>
    <mergeCell ref="AB39:AC39"/>
    <mergeCell ref="G8:AA9"/>
    <mergeCell ref="AB8:AB9"/>
    <mergeCell ref="AA46:AD47"/>
    <mergeCell ref="B51:C51"/>
    <mergeCell ref="AA51:AB51"/>
    <mergeCell ref="C36:I36"/>
    <mergeCell ref="C35:D35"/>
    <mergeCell ref="C29:D29"/>
    <mergeCell ref="AB29:AC29"/>
    <mergeCell ref="C30:D30"/>
    <mergeCell ref="AB30:AC30"/>
    <mergeCell ref="C31:D31"/>
    <mergeCell ref="AB31:AC31"/>
    <mergeCell ref="AA32:AB34"/>
    <mergeCell ref="C24:D24"/>
    <mergeCell ref="AB24:AC24"/>
  </mergeCells>
  <conditionalFormatting sqref="B20:D20">
    <cfRule type="expression" dxfId="64" priority="86">
      <formula>$O$20=1</formula>
    </cfRule>
  </conditionalFormatting>
  <conditionalFormatting sqref="B21:D21">
    <cfRule type="expression" dxfId="63" priority="85">
      <formula>$O$21=1</formula>
    </cfRule>
  </conditionalFormatting>
  <conditionalFormatting sqref="B22:D22">
    <cfRule type="expression" dxfId="62" priority="84">
      <formula>$O$22=1</formula>
    </cfRule>
  </conditionalFormatting>
  <conditionalFormatting sqref="B37:D37">
    <cfRule type="expression" dxfId="61" priority="81">
      <formula>$O$37=1</formula>
    </cfRule>
  </conditionalFormatting>
  <conditionalFormatting sqref="B38:D38">
    <cfRule type="expression" dxfId="60" priority="80">
      <formula>$O$38=1</formula>
    </cfRule>
  </conditionalFormatting>
  <conditionalFormatting sqref="AA21:AC21">
    <cfRule type="expression" dxfId="59" priority="78">
      <formula>$AN$21=1</formula>
    </cfRule>
  </conditionalFormatting>
  <conditionalFormatting sqref="AA32:AC34">
    <cfRule type="expression" dxfId="58" priority="77">
      <formula>$AN$32=1</formula>
    </cfRule>
  </conditionalFormatting>
  <conditionalFormatting sqref="AA37:AC37">
    <cfRule type="expression" dxfId="57" priority="76">
      <formula>$AN$37=1</formula>
    </cfRule>
  </conditionalFormatting>
  <conditionalFormatting sqref="B11:I11">
    <cfRule type="expression" dxfId="56" priority="73">
      <formula>$B$11=0</formula>
    </cfRule>
  </conditionalFormatting>
  <conditionalFormatting sqref="B19:I19">
    <cfRule type="expression" dxfId="55" priority="72">
      <formula>$B$19=0</formula>
    </cfRule>
  </conditionalFormatting>
  <conditionalFormatting sqref="B27:I27">
    <cfRule type="expression" dxfId="54" priority="71">
      <formula>$B$27=0</formula>
    </cfRule>
  </conditionalFormatting>
  <conditionalFormatting sqref="B36:I36">
    <cfRule type="expression" dxfId="53" priority="70">
      <formula>$B$36=0</formula>
    </cfRule>
  </conditionalFormatting>
  <conditionalFormatting sqref="AA11:AH11">
    <cfRule type="expression" dxfId="52" priority="69">
      <formula>$AA$11=0</formula>
    </cfRule>
  </conditionalFormatting>
  <conditionalFormatting sqref="AA19:AH19">
    <cfRule type="expression" dxfId="51" priority="68">
      <formula>$AA$19=0</formula>
    </cfRule>
  </conditionalFormatting>
  <conditionalFormatting sqref="AA27:AH27">
    <cfRule type="expression" dxfId="50" priority="67">
      <formula>$AA$27=0</formula>
    </cfRule>
  </conditionalFormatting>
  <conditionalFormatting sqref="AA36:AH36">
    <cfRule type="expression" dxfId="49" priority="66">
      <formula>$AA$36=0</formula>
    </cfRule>
  </conditionalFormatting>
  <conditionalFormatting sqref="AA20:AC20">
    <cfRule type="expression" dxfId="48" priority="79">
      <formula>$AN$20=1</formula>
    </cfRule>
  </conditionalFormatting>
  <conditionalFormatting sqref="AA22:AC22">
    <cfRule type="expression" dxfId="47" priority="65">
      <formula>$AN$22=1</formula>
    </cfRule>
  </conditionalFormatting>
  <conditionalFormatting sqref="B25:D25">
    <cfRule type="expression" dxfId="46" priority="89">
      <formula>$O$25=1</formula>
    </cfRule>
  </conditionalFormatting>
  <conditionalFormatting sqref="B48:D48">
    <cfRule type="expression" dxfId="45" priority="64">
      <formula>$O$48=1</formula>
    </cfRule>
  </conditionalFormatting>
  <conditionalFormatting sqref="B49:D49">
    <cfRule type="expression" dxfId="44" priority="63">
      <formula>$O$49=1</formula>
    </cfRule>
  </conditionalFormatting>
  <conditionalFormatting sqref="B50:D50">
    <cfRule type="expression" dxfId="43" priority="62">
      <formula>$O$50=1</formula>
    </cfRule>
  </conditionalFormatting>
  <conditionalFormatting sqref="B52:D52">
    <cfRule type="expression" dxfId="42" priority="61">
      <formula>$O$52=1</formula>
    </cfRule>
  </conditionalFormatting>
  <conditionalFormatting sqref="AA48:AC48">
    <cfRule type="expression" dxfId="41" priority="60">
      <formula>$AN$48=1</formula>
    </cfRule>
  </conditionalFormatting>
  <conditionalFormatting sqref="AA49:AC49">
    <cfRule type="expression" dxfId="40" priority="59">
      <formula>$AN$49=1</formula>
    </cfRule>
  </conditionalFormatting>
  <conditionalFormatting sqref="AA50:AC50">
    <cfRule type="expression" dxfId="39" priority="58">
      <formula>$AN$50=1</formula>
    </cfRule>
  </conditionalFormatting>
  <conditionalFormatting sqref="AA52:AC52">
    <cfRule type="expression" dxfId="38" priority="57">
      <formula>$AN$52=1</formula>
    </cfRule>
  </conditionalFormatting>
  <conditionalFormatting sqref="AA38:AC38">
    <cfRule type="expression" dxfId="37" priority="55">
      <formula>$AN$38=1</formula>
    </cfRule>
  </conditionalFormatting>
  <conditionalFormatting sqref="B39:D39">
    <cfRule type="expression" dxfId="36" priority="53">
      <formula>$O$39=1</formula>
    </cfRule>
  </conditionalFormatting>
  <conditionalFormatting sqref="B12:D12">
    <cfRule type="expression" dxfId="35" priority="52">
      <formula>$O$12=1</formula>
    </cfRule>
  </conditionalFormatting>
  <conditionalFormatting sqref="B16:C16">
    <cfRule type="expression" dxfId="34" priority="51">
      <formula>$O$16=1</formula>
    </cfRule>
  </conditionalFormatting>
  <conditionalFormatting sqref="B17:C17">
    <cfRule type="expression" dxfId="33" priority="50">
      <formula>$O$17=1</formula>
    </cfRule>
  </conditionalFormatting>
  <conditionalFormatting sqref="B14:C14">
    <cfRule type="expression" dxfId="32" priority="49">
      <formula>$O$14=1</formula>
    </cfRule>
  </conditionalFormatting>
  <conditionalFormatting sqref="B13:C13">
    <cfRule type="expression" dxfId="31" priority="48">
      <formula>$O$13=1</formula>
    </cfRule>
  </conditionalFormatting>
  <conditionalFormatting sqref="B15:C15">
    <cfRule type="expression" dxfId="30" priority="47">
      <formula>$O$15=1</formula>
    </cfRule>
  </conditionalFormatting>
  <conditionalFormatting sqref="AA12:AC12">
    <cfRule type="expression" dxfId="29" priority="46">
      <formula>$AN$12=1</formula>
    </cfRule>
  </conditionalFormatting>
  <conditionalFormatting sqref="AA13:AB13">
    <cfRule type="expression" dxfId="28" priority="45">
      <formula>$AN$13=1</formula>
    </cfRule>
  </conditionalFormatting>
  <conditionalFormatting sqref="AA16:AC16">
    <cfRule type="expression" dxfId="27" priority="44">
      <formula>$AN$16=1</formula>
    </cfRule>
  </conditionalFormatting>
  <conditionalFormatting sqref="AA17:AB17">
    <cfRule type="expression" dxfId="26" priority="43">
      <formula>$AN$17=1</formula>
    </cfRule>
  </conditionalFormatting>
  <conditionalFormatting sqref="AA14:AB14">
    <cfRule type="expression" dxfId="25" priority="42">
      <formula>$AN$14=1</formula>
    </cfRule>
  </conditionalFormatting>
  <conditionalFormatting sqref="AA15:AC15">
    <cfRule type="expression" dxfId="24" priority="41">
      <formula>$AN$15=1</formula>
    </cfRule>
  </conditionalFormatting>
  <conditionalFormatting sqref="AA24:AC24">
    <cfRule type="expression" dxfId="23" priority="39">
      <formula>$AN$24</formula>
    </cfRule>
  </conditionalFormatting>
  <conditionalFormatting sqref="AA25:AC25">
    <cfRule type="expression" dxfId="22" priority="40">
      <formula>$AN$25=1</formula>
    </cfRule>
  </conditionalFormatting>
  <conditionalFormatting sqref="AA23:AC23">
    <cfRule type="expression" dxfId="21" priority="38">
      <formula>$AN$23</formula>
    </cfRule>
  </conditionalFormatting>
  <conditionalFormatting sqref="B28:D28">
    <cfRule type="expression" dxfId="20" priority="37">
      <formula>$O$28=1</formula>
    </cfRule>
  </conditionalFormatting>
  <conditionalFormatting sqref="AA39:AC39">
    <cfRule type="expression" dxfId="19" priority="30">
      <formula>$AN$39</formula>
    </cfRule>
  </conditionalFormatting>
  <conditionalFormatting sqref="B29:D29">
    <cfRule type="expression" dxfId="18" priority="29">
      <formula>$O$29=1</formula>
    </cfRule>
  </conditionalFormatting>
  <conditionalFormatting sqref="B30:C30">
    <cfRule type="expression" dxfId="17" priority="28">
      <formula>$O$30=1</formula>
    </cfRule>
  </conditionalFormatting>
  <conditionalFormatting sqref="AA28:AC28">
    <cfRule type="expression" dxfId="16" priority="25">
      <formula>$AN$28=1</formula>
    </cfRule>
  </conditionalFormatting>
  <conditionalFormatting sqref="AA29:AC29">
    <cfRule type="expression" dxfId="15" priority="24">
      <formula>$AN$29=1</formula>
    </cfRule>
  </conditionalFormatting>
  <conditionalFormatting sqref="AA30:AC30">
    <cfRule type="expression" dxfId="14" priority="23">
      <formula>$AN$30=1</formula>
    </cfRule>
  </conditionalFormatting>
  <conditionalFormatting sqref="AA31:AC31">
    <cfRule type="expression" dxfId="13" priority="22">
      <formula>$AN$31=1</formula>
    </cfRule>
  </conditionalFormatting>
  <conditionalFormatting sqref="B51:D51">
    <cfRule type="expression" dxfId="12" priority="21">
      <formula>$O$51=1</formula>
    </cfRule>
  </conditionalFormatting>
  <conditionalFormatting sqref="AA51:AC51">
    <cfRule type="expression" dxfId="11" priority="20">
      <formula>$AN$51=1</formula>
    </cfRule>
  </conditionalFormatting>
  <conditionalFormatting sqref="AA40:AC42">
    <cfRule type="expression" dxfId="10" priority="18">
      <formula>$AN$40=1</formula>
    </cfRule>
  </conditionalFormatting>
  <conditionalFormatting sqref="AA43:AC45">
    <cfRule type="expression" dxfId="9" priority="17">
      <formula>$AN$43=1</formula>
    </cfRule>
  </conditionalFormatting>
  <conditionalFormatting sqref="B32:D34">
    <cfRule type="expression" dxfId="8" priority="14">
      <formula>$O$32=1</formula>
    </cfRule>
  </conditionalFormatting>
  <conditionalFormatting sqref="B41:D43">
    <cfRule type="expression" dxfId="7" priority="9">
      <formula>$O$41=1</formula>
    </cfRule>
  </conditionalFormatting>
  <conditionalFormatting sqref="B44:D46">
    <cfRule type="expression" dxfId="6" priority="8">
      <formula>$O$44=1</formula>
    </cfRule>
  </conditionalFormatting>
  <conditionalFormatting sqref="B40">
    <cfRule type="expression" dxfId="5" priority="7">
      <formula>$O$40=1</formula>
    </cfRule>
  </conditionalFormatting>
  <conditionalFormatting sqref="C40:D40">
    <cfRule type="expression" dxfId="4" priority="5">
      <formula>$O$38=1</formula>
    </cfRule>
  </conditionalFormatting>
  <conditionalFormatting sqref="L34:N34">
    <cfRule type="expression" dxfId="3" priority="4">
      <formula>$O$24=1</formula>
    </cfRule>
  </conditionalFormatting>
  <conditionalFormatting sqref="B24:D24">
    <cfRule type="expression" dxfId="2" priority="3">
      <formula>$O$23=1</formula>
    </cfRule>
  </conditionalFormatting>
  <conditionalFormatting sqref="B23:D23">
    <cfRule type="expression" dxfId="1" priority="2">
      <formula>$O$24=1</formula>
    </cfRule>
  </conditionalFormatting>
  <conditionalFormatting sqref="B31:D31">
    <cfRule type="expression" dxfId="0" priority="1">
      <formula>$O$37=1</formula>
    </cfRule>
  </conditionalFormatting>
  <dataValidations count="5">
    <dataValidation type="list" allowBlank="1" showDropDown="1" showInputMessage="1" showErrorMessage="1" errorTitle="YANLIŞ NOT GİRDİNİZ" error="Bu alana BÜYÜK HARFLER İLE, AA, BA, BB, CB, CC, DC, DD, F, FA, FF, W, I, T notlarından birini girmelisiniz." sqref="AD31:AD32 E12:I17 E20:I25 AD20:AH25 AD38:AD45 AD37:AH37 F52 AD12:AH17 G48:H52 F48:F49 AE48:AG52 F40:I40 AD28:AH30 E28:E34 G28:I31 F28:F32 E37:I38 E40:E43">
      <formula1>"AA, BA, BB, CB, CC, DC, DD, F, FA, FF, W, I, T"</formula1>
    </dataValidation>
    <dataValidation allowBlank="1" showInputMessage="1" showErrorMessage="1" promptTitle="DİKKAT" prompt="Sarı alana dersin kredisini girmeyi unutmayın." sqref="AC48:AC52 D48:D52"/>
    <dataValidation type="list" allowBlank="1" showDropDown="1" showInputMessage="1" showErrorMessage="1" errorTitle="YANLIŞ NOT GİRDİNİZ" error="Bu alana BÜYÜK HARFLER İLE, AA, BA, BB, CB, CC, DC, DD, F, FA, FF, W, I, T notlarından birini girmelisiniz." promptTitle="DERSİN KREDİSİNİ GİRMEYİ UNUTMA" prompt="Bu alana öğrencinin aldığı notu girdikten sonra en sağdaki sarı hücreye dersin kredisini girmeyi unutmayın. Kredisiz dersler için &quot;0&quot; girin. Aksi taktirde hesaplanan tüm değerler yanlış çıkacaktır." sqref="E52 F50:F51 E48:E49 AD48:AD52">
      <formula1>"AA, BA, BB, CB, CC, DC, DD, F, FA, FF, W, I, T"</formula1>
    </dataValidation>
    <dataValidation type="list" allowBlank="1" showDropDown="1" showInputMessage="1" showErrorMessage="1" errorTitle="YANLIŞ NOT GİRDİNİZ" error="Bu alana BÜYÜK HARFLER İLE, P,_x000a_ F, FA, FF, W, I, T notlarından birini girmelisiniz." sqref="AE31:AH31">
      <formula1>"F, FA, FF, W, I, T, P"</formula1>
    </dataValidation>
    <dataValidation type="list" allowBlank="1" showDropDown="1" showInputMessage="1" showErrorMessage="1" errorTitle="YANLIŞ NOT GİRDİNİZ" error="Bu alana BÜYÜK HARFLER İLE, P, F, FA, FF, W, I, T notlarından birini girmelisiniz." sqref="E39:I39">
      <formula1>"P, F, FA, FF, W, I, T"</formula1>
    </dataValidation>
  </dataValidations>
  <pageMargins left="0.7" right="0.7" top="0.75" bottom="0.75" header="0.3" footer="0.3"/>
  <ignoredErrors>
    <ignoredError sqref="K3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Ul. İşl. Yön.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cagri levent uslu</dc:creator>
  <cp:keywords/>
  <dc:description/>
  <cp:lastModifiedBy>Alper Altinanahtar</cp:lastModifiedBy>
  <cp:revision/>
  <dcterms:created xsi:type="dcterms:W3CDTF">2016-03-28T08:05:25Z</dcterms:created>
  <dcterms:modified xsi:type="dcterms:W3CDTF">2018-01-08T11:01:04Z</dcterms:modified>
  <cp:category/>
  <cp:contentStatus/>
</cp:coreProperties>
</file>