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tinanahtar\Desktop\Yeni klasör\"/>
    </mc:Choice>
  </mc:AlternateContent>
  <bookViews>
    <workbookView xWindow="0" yWindow="0" windowWidth="20490" windowHeight="6915"/>
  </bookViews>
  <sheets>
    <sheet name="İşletme" sheetId="1" r:id="rId1"/>
  </sheets>
  <definedNames>
    <definedName name="_xlnm.Print_Area" localSheetId="0">İşletme!$B$2:$AH$50</definedName>
    <definedName name="Z_1CB618D3_D838_4545_9C5B_24C059378898_.wvu.Cols" localSheetId="0" hidden="1">İşletme!$K:$Z,İşletme!$AI:$AX</definedName>
    <definedName name="Z_1CB618D3_D838_4545_9C5B_24C059378898_.wvu.PrintArea" localSheetId="0" hidden="1">İşletme!$B$2:$AH$50</definedName>
    <definedName name="Z_2D276E92_EFE3_43FA_A53D_81370D00C252_.wvu.Cols" localSheetId="0" hidden="1">İşletme!$K:$Z,İşletme!$AI:$AX</definedName>
    <definedName name="Z_2D276E92_EFE3_43FA_A53D_81370D00C252_.wvu.PrintArea" localSheetId="0" hidden="1">İşletme!$B$2:$AH$50</definedName>
    <definedName name="Z_3263167D_CC4C_40F1_B3B0_CCA42FFB4CC3_.wvu.PrintArea" localSheetId="0" hidden="1">İşletme!$B$2:$AH$50</definedName>
    <definedName name="Z_33683BC6_1057_4881_80A3_E421A3F4F1DB_.wvu.Cols" localSheetId="0" hidden="1">İşletme!$K:$Z,İşletme!$AI:$AX</definedName>
    <definedName name="Z_33683BC6_1057_4881_80A3_E421A3F4F1DB_.wvu.PrintArea" localSheetId="0" hidden="1">İşletme!$B$2:$AH$50</definedName>
    <definedName name="Z_4A1A32AA_D45E_4DF4_82AE_519532574AF9_.wvu.Cols" localSheetId="0" hidden="1">İşletme!$K:$Z,İşletme!$AI:$AX</definedName>
    <definedName name="Z_4A1A32AA_D45E_4DF4_82AE_519532574AF9_.wvu.PrintArea" localSheetId="0" hidden="1">İşletme!$B$2:$AH$50</definedName>
    <definedName name="Z_52742B99_5BF3_4257_AFC2_234C9096AA1D_.wvu.Cols" localSheetId="0" hidden="1">İşletme!$K:$Z,İşletme!$AI:$AX</definedName>
    <definedName name="Z_52742B99_5BF3_4257_AFC2_234C9096AA1D_.wvu.PrintArea" localSheetId="0" hidden="1">İşletme!$B$2:$AH$50</definedName>
    <definedName name="Z_7A2D3076_EB24_40C7_95BC_BB3E2DE68A04_.wvu.Cols" localSheetId="0" hidden="1">İşletme!$K:$Z,İşletme!$AI:$AX</definedName>
    <definedName name="Z_7A2D3076_EB24_40C7_95BC_BB3E2DE68A04_.wvu.PrintArea" localSheetId="0" hidden="1">İşletme!$B$2:$AH$50</definedName>
    <definedName name="Z_B390BF66_B20A_4E14_8696_5024B987C5F6_.wvu.Cols" localSheetId="0" hidden="1">İşletme!$K:$Z,İşletme!$AI:$AX</definedName>
    <definedName name="Z_B390BF66_B20A_4E14_8696_5024B987C5F6_.wvu.PrintArea" localSheetId="0" hidden="1">İşletme!$B$2:$AH$50</definedName>
    <definedName name="Z_CB0CDC54_7FFC_4451_B0E7_0B990BAE3C37_.wvu.Cols" localSheetId="0" hidden="1">İşletme!$K:$Z,İşletme!$AI:$AX</definedName>
    <definedName name="Z_CB0CDC54_7FFC_4451_B0E7_0B990BAE3C37_.wvu.PrintArea" localSheetId="0" hidden="1">İşletme!$B$2:$AH$50</definedName>
    <definedName name="Z_D83CBAF1_51F0_4A17_BE7B_7E5040A89747_.wvu.Cols" localSheetId="0" hidden="1">İşletme!$K:$Z,İşletme!$AI:$AX</definedName>
    <definedName name="Z_D83CBAF1_51F0_4A17_BE7B_7E5040A89747_.wvu.PrintArea" localSheetId="0" hidden="1">İşletme!$B$2:$AH$50</definedName>
    <definedName name="Z_D870A173_0D6B_4C8F_B25B_33EA4061156D_.wvu.Cols" localSheetId="0" hidden="1">İşletme!$K:$Z,İşletme!$AI:$AX</definedName>
    <definedName name="Z_D870A173_0D6B_4C8F_B25B_33EA4061156D_.wvu.PrintArea" localSheetId="0" hidden="1">İşletme!$B$2:$AH$50</definedName>
    <definedName name="Z_DAAC6549_7D2D_4F84_8B1B_5F85FBA5B497_.wvu.PrintArea" localSheetId="0" hidden="1">İşletme!$B$2:$AH$50</definedName>
    <definedName name="Z_FF294FE9_3482_4855_B460_86026E3FF0CE_.wvu.Cols" localSheetId="0" hidden="1">İşletme!$K:$Z,İşletme!$AI:$AX</definedName>
    <definedName name="Z_FF294FE9_3482_4855_B460_86026E3FF0CE_.wvu.PrintArea" localSheetId="0" hidden="1">İşletme!$B$2:$AH$50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N12" i="1"/>
  <c r="P12" i="1"/>
  <c r="L12" i="1"/>
  <c r="Q12" i="1"/>
  <c r="K13" i="1"/>
  <c r="N13" i="1"/>
  <c r="P13" i="1"/>
  <c r="L13" i="1"/>
  <c r="Q13" i="1"/>
  <c r="K14" i="1"/>
  <c r="N14" i="1"/>
  <c r="P14" i="1"/>
  <c r="L14" i="1"/>
  <c r="Q14" i="1"/>
  <c r="K15" i="1"/>
  <c r="N15" i="1"/>
  <c r="P15" i="1"/>
  <c r="L15" i="1"/>
  <c r="Q15" i="1"/>
  <c r="K16" i="1"/>
  <c r="N16" i="1"/>
  <c r="P16" i="1"/>
  <c r="L16" i="1"/>
  <c r="Q16" i="1"/>
  <c r="K17" i="1"/>
  <c r="N17" i="1"/>
  <c r="P17" i="1"/>
  <c r="L17" i="1"/>
  <c r="Q17" i="1"/>
  <c r="K18" i="1"/>
  <c r="N18" i="1"/>
  <c r="P18" i="1"/>
  <c r="L18" i="1"/>
  <c r="Q18" i="1"/>
  <c r="W12" i="1"/>
  <c r="K21" i="1"/>
  <c r="N21" i="1"/>
  <c r="P21" i="1"/>
  <c r="L21" i="1"/>
  <c r="Q21" i="1"/>
  <c r="K22" i="1"/>
  <c r="N22" i="1"/>
  <c r="P22" i="1"/>
  <c r="L22" i="1"/>
  <c r="Q22" i="1"/>
  <c r="K23" i="1"/>
  <c r="N23" i="1"/>
  <c r="P23" i="1"/>
  <c r="L23" i="1"/>
  <c r="Q23" i="1"/>
  <c r="K24" i="1"/>
  <c r="N24" i="1"/>
  <c r="P24" i="1"/>
  <c r="L24" i="1"/>
  <c r="Q24" i="1"/>
  <c r="K25" i="1"/>
  <c r="N25" i="1"/>
  <c r="P25" i="1"/>
  <c r="L25" i="1"/>
  <c r="Q25" i="1"/>
  <c r="W21" i="1"/>
  <c r="K28" i="1"/>
  <c r="N28" i="1"/>
  <c r="P28" i="1"/>
  <c r="L28" i="1"/>
  <c r="Q28" i="1"/>
  <c r="K29" i="1"/>
  <c r="N29" i="1"/>
  <c r="P29" i="1"/>
  <c r="L29" i="1"/>
  <c r="Q29" i="1"/>
  <c r="K30" i="1"/>
  <c r="N30" i="1"/>
  <c r="P30" i="1"/>
  <c r="L30" i="1"/>
  <c r="Q30" i="1"/>
  <c r="K31" i="1"/>
  <c r="N31" i="1"/>
  <c r="P31" i="1"/>
  <c r="L31" i="1"/>
  <c r="Q31" i="1"/>
  <c r="K32" i="1"/>
  <c r="N32" i="1"/>
  <c r="P32" i="1"/>
  <c r="L32" i="1"/>
  <c r="Q32" i="1"/>
  <c r="W28" i="1"/>
  <c r="K37" i="1"/>
  <c r="N37" i="1"/>
  <c r="P37" i="1"/>
  <c r="L37" i="1"/>
  <c r="Q37" i="1"/>
  <c r="K38" i="1"/>
  <c r="N38" i="1"/>
  <c r="P38" i="1"/>
  <c r="L38" i="1"/>
  <c r="Q38" i="1"/>
  <c r="K39" i="1"/>
  <c r="N39" i="1"/>
  <c r="P39" i="1"/>
  <c r="L39" i="1"/>
  <c r="Q39" i="1"/>
  <c r="K40" i="1"/>
  <c r="N40" i="1"/>
  <c r="P40" i="1"/>
  <c r="L40" i="1"/>
  <c r="Q40" i="1"/>
  <c r="K43" i="1"/>
  <c r="N43" i="1"/>
  <c r="P43" i="1"/>
  <c r="L43" i="1"/>
  <c r="Q43" i="1"/>
  <c r="W37" i="1"/>
  <c r="AJ12" i="1"/>
  <c r="AM12" i="1"/>
  <c r="AO12" i="1"/>
  <c r="AK12" i="1"/>
  <c r="AP12" i="1"/>
  <c r="AJ13" i="1"/>
  <c r="AM13" i="1"/>
  <c r="AO13" i="1"/>
  <c r="AK13" i="1"/>
  <c r="AP13" i="1"/>
  <c r="AJ14" i="1"/>
  <c r="AM14" i="1"/>
  <c r="AO14" i="1"/>
  <c r="AK14" i="1"/>
  <c r="AP14" i="1"/>
  <c r="AJ15" i="1"/>
  <c r="AM15" i="1"/>
  <c r="AO15" i="1"/>
  <c r="AK15" i="1"/>
  <c r="AP15" i="1"/>
  <c r="AJ16" i="1"/>
  <c r="AM16" i="1"/>
  <c r="AO16" i="1"/>
  <c r="AK16" i="1"/>
  <c r="AP16" i="1"/>
  <c r="AJ17" i="1"/>
  <c r="AM17" i="1"/>
  <c r="AO17" i="1"/>
  <c r="AK17" i="1"/>
  <c r="AP17" i="1"/>
  <c r="AJ18" i="1"/>
  <c r="AM18" i="1"/>
  <c r="AO18" i="1"/>
  <c r="AK18" i="1"/>
  <c r="AP18" i="1"/>
  <c r="AV12" i="1"/>
  <c r="AJ21" i="1"/>
  <c r="AM21" i="1"/>
  <c r="AO21" i="1"/>
  <c r="AK21" i="1"/>
  <c r="AP21" i="1"/>
  <c r="AJ22" i="1"/>
  <c r="AM22" i="1"/>
  <c r="AO22" i="1"/>
  <c r="AK22" i="1"/>
  <c r="AP22" i="1"/>
  <c r="AJ23" i="1"/>
  <c r="AM23" i="1"/>
  <c r="AO23" i="1"/>
  <c r="AK23" i="1"/>
  <c r="AP23" i="1"/>
  <c r="AJ24" i="1"/>
  <c r="AM24" i="1"/>
  <c r="AO24" i="1"/>
  <c r="AK24" i="1"/>
  <c r="AP24" i="1"/>
  <c r="AJ25" i="1"/>
  <c r="AM25" i="1"/>
  <c r="AO25" i="1"/>
  <c r="AK25" i="1"/>
  <c r="AP25" i="1"/>
  <c r="AV21" i="1"/>
  <c r="AJ28" i="1"/>
  <c r="AM28" i="1"/>
  <c r="AO28" i="1"/>
  <c r="AK28" i="1"/>
  <c r="AP28" i="1"/>
  <c r="AJ29" i="1"/>
  <c r="AM29" i="1"/>
  <c r="AO29" i="1"/>
  <c r="AK29" i="1"/>
  <c r="AP29" i="1"/>
  <c r="AJ30" i="1"/>
  <c r="AM30" i="1"/>
  <c r="AO30" i="1"/>
  <c r="AK30" i="1"/>
  <c r="AP30" i="1"/>
  <c r="AJ31" i="1"/>
  <c r="AM31" i="1"/>
  <c r="AO31" i="1"/>
  <c r="AK31" i="1"/>
  <c r="AP31" i="1"/>
  <c r="AJ32" i="1"/>
  <c r="AM32" i="1"/>
  <c r="AO32" i="1"/>
  <c r="AK32" i="1"/>
  <c r="AP32" i="1"/>
  <c r="AV28" i="1"/>
  <c r="AJ37" i="1"/>
  <c r="AM37" i="1"/>
  <c r="AO37" i="1"/>
  <c r="AK37" i="1"/>
  <c r="AP37" i="1"/>
  <c r="AJ38" i="1"/>
  <c r="AM38" i="1"/>
  <c r="AO38" i="1"/>
  <c r="AK38" i="1"/>
  <c r="AP38" i="1"/>
  <c r="AJ39" i="1"/>
  <c r="AM39" i="1"/>
  <c r="AO39" i="1"/>
  <c r="AK39" i="1"/>
  <c r="AP39" i="1"/>
  <c r="AJ42" i="1"/>
  <c r="AM42" i="1"/>
  <c r="AO42" i="1"/>
  <c r="AK42" i="1"/>
  <c r="AP42" i="1"/>
  <c r="AJ45" i="1"/>
  <c r="AM45" i="1"/>
  <c r="AO45" i="1"/>
  <c r="AK45" i="1"/>
  <c r="AP45" i="1"/>
  <c r="AV37" i="1"/>
  <c r="K49" i="1"/>
  <c r="N49" i="1"/>
  <c r="M49" i="1"/>
  <c r="P49" i="1"/>
  <c r="L49" i="1"/>
  <c r="Q49" i="1"/>
  <c r="K50" i="1"/>
  <c r="N50" i="1"/>
  <c r="M50" i="1"/>
  <c r="P50" i="1"/>
  <c r="L50" i="1"/>
  <c r="Q50" i="1"/>
  <c r="K51" i="1"/>
  <c r="N51" i="1"/>
  <c r="M51" i="1"/>
  <c r="P51" i="1"/>
  <c r="L51" i="1"/>
  <c r="Q51" i="1"/>
  <c r="K52" i="1"/>
  <c r="N52" i="1"/>
  <c r="M52" i="1"/>
  <c r="P52" i="1"/>
  <c r="L52" i="1"/>
  <c r="Q52" i="1"/>
  <c r="K53" i="1"/>
  <c r="N53" i="1"/>
  <c r="M53" i="1"/>
  <c r="P53" i="1"/>
  <c r="L53" i="1"/>
  <c r="Q53" i="1"/>
  <c r="W46" i="1"/>
  <c r="AJ49" i="1"/>
  <c r="AM49" i="1"/>
  <c r="AL49" i="1"/>
  <c r="AO49" i="1"/>
  <c r="AK49" i="1"/>
  <c r="AP49" i="1"/>
  <c r="AJ50" i="1"/>
  <c r="AM50" i="1"/>
  <c r="AL50" i="1"/>
  <c r="AO50" i="1"/>
  <c r="AK50" i="1"/>
  <c r="AP50" i="1"/>
  <c r="AJ51" i="1"/>
  <c r="AM51" i="1"/>
  <c r="AL51" i="1"/>
  <c r="AO51" i="1"/>
  <c r="AK51" i="1"/>
  <c r="AP51" i="1"/>
  <c r="AJ52" i="1"/>
  <c r="AM52" i="1"/>
  <c r="AL52" i="1"/>
  <c r="AO52" i="1"/>
  <c r="AK52" i="1"/>
  <c r="AP52" i="1"/>
  <c r="AJ53" i="1"/>
  <c r="AM53" i="1"/>
  <c r="AL53" i="1"/>
  <c r="AO53" i="1"/>
  <c r="AK53" i="1"/>
  <c r="AP53" i="1"/>
  <c r="AV46" i="1"/>
  <c r="W13" i="1"/>
  <c r="W22" i="1"/>
  <c r="W29" i="1"/>
  <c r="W38" i="1"/>
  <c r="AV13" i="1"/>
  <c r="AV22" i="1"/>
  <c r="AV29" i="1"/>
  <c r="AV38" i="1"/>
  <c r="AV47" i="1"/>
  <c r="W47" i="1"/>
  <c r="D4" i="1"/>
  <c r="O12" i="1"/>
  <c r="R12" i="1"/>
  <c r="O13" i="1"/>
  <c r="R13" i="1"/>
  <c r="O14" i="1"/>
  <c r="R14" i="1"/>
  <c r="O15" i="1"/>
  <c r="R15" i="1"/>
  <c r="O16" i="1"/>
  <c r="R16" i="1"/>
  <c r="O17" i="1"/>
  <c r="R17" i="1"/>
  <c r="O18" i="1"/>
  <c r="R18" i="1"/>
  <c r="W14" i="1"/>
  <c r="O21" i="1"/>
  <c r="R21" i="1"/>
  <c r="O22" i="1"/>
  <c r="R22" i="1"/>
  <c r="O23" i="1"/>
  <c r="R23" i="1"/>
  <c r="O24" i="1"/>
  <c r="R24" i="1"/>
  <c r="O25" i="1"/>
  <c r="R25" i="1"/>
  <c r="W23" i="1"/>
  <c r="O28" i="1"/>
  <c r="R28" i="1"/>
  <c r="O29" i="1"/>
  <c r="R29" i="1"/>
  <c r="O30" i="1"/>
  <c r="R30" i="1"/>
  <c r="O31" i="1"/>
  <c r="R31" i="1"/>
  <c r="O32" i="1"/>
  <c r="R32" i="1"/>
  <c r="W30" i="1"/>
  <c r="O37" i="1"/>
  <c r="R37" i="1"/>
  <c r="O38" i="1"/>
  <c r="R38" i="1"/>
  <c r="O39" i="1"/>
  <c r="R39" i="1"/>
  <c r="O40" i="1"/>
  <c r="R40" i="1"/>
  <c r="O43" i="1"/>
  <c r="R43" i="1"/>
  <c r="K46" i="1"/>
  <c r="O46" i="1"/>
  <c r="R46" i="1"/>
  <c r="W39" i="1"/>
  <c r="AN12" i="1"/>
  <c r="AQ12" i="1"/>
  <c r="AN13" i="1"/>
  <c r="AQ13" i="1"/>
  <c r="AN14" i="1"/>
  <c r="AQ14" i="1"/>
  <c r="AN15" i="1"/>
  <c r="AQ15" i="1"/>
  <c r="AN16" i="1"/>
  <c r="AQ16" i="1"/>
  <c r="AN17" i="1"/>
  <c r="AQ17" i="1"/>
  <c r="AN18" i="1"/>
  <c r="AQ18" i="1"/>
  <c r="AV14" i="1"/>
  <c r="AN21" i="1"/>
  <c r="AQ21" i="1"/>
  <c r="AN22" i="1"/>
  <c r="AQ22" i="1"/>
  <c r="AN23" i="1"/>
  <c r="AQ23" i="1"/>
  <c r="AN24" i="1"/>
  <c r="AQ24" i="1"/>
  <c r="AN25" i="1"/>
  <c r="AQ25" i="1"/>
  <c r="AV23" i="1"/>
  <c r="AN28" i="1"/>
  <c r="AQ28" i="1"/>
  <c r="AN29" i="1"/>
  <c r="AQ29" i="1"/>
  <c r="AN30" i="1"/>
  <c r="AQ30" i="1"/>
  <c r="AN31" i="1"/>
  <c r="AQ31" i="1"/>
  <c r="AN32" i="1"/>
  <c r="AQ32" i="1"/>
  <c r="AV30" i="1"/>
  <c r="AN37" i="1"/>
  <c r="AQ37" i="1"/>
  <c r="AN38" i="1"/>
  <c r="AQ38" i="1"/>
  <c r="AN39" i="1"/>
  <c r="AQ39" i="1"/>
  <c r="AN42" i="1"/>
  <c r="AQ42" i="1"/>
  <c r="AN45" i="1"/>
  <c r="AQ45" i="1"/>
  <c r="AV39" i="1"/>
  <c r="E7" i="1"/>
  <c r="E9" i="1"/>
  <c r="Y12" i="1"/>
  <c r="Y21" i="1"/>
  <c r="Y28" i="1"/>
  <c r="Y37" i="1"/>
  <c r="AX37" i="1"/>
  <c r="AX28" i="1"/>
  <c r="AX21" i="1"/>
  <c r="AX12" i="1"/>
  <c r="Y46" i="1"/>
  <c r="AX46" i="1"/>
  <c r="AD8" i="1"/>
  <c r="C5" i="1"/>
  <c r="S12" i="1"/>
  <c r="T12" i="1"/>
  <c r="U12" i="1"/>
  <c r="S13" i="1"/>
  <c r="T13" i="1"/>
  <c r="U13" i="1"/>
  <c r="S14" i="1"/>
  <c r="T14" i="1"/>
  <c r="U14" i="1"/>
  <c r="S15" i="1"/>
  <c r="T15" i="1"/>
  <c r="U15" i="1"/>
  <c r="S16" i="1"/>
  <c r="T16" i="1"/>
  <c r="U16" i="1"/>
  <c r="S17" i="1"/>
  <c r="T17" i="1"/>
  <c r="U17" i="1"/>
  <c r="S18" i="1"/>
  <c r="T18" i="1"/>
  <c r="U18" i="1"/>
  <c r="S21" i="1"/>
  <c r="T21" i="1"/>
  <c r="U21" i="1"/>
  <c r="S22" i="1"/>
  <c r="T22" i="1"/>
  <c r="U22" i="1"/>
  <c r="S23" i="1"/>
  <c r="T23" i="1"/>
  <c r="U23" i="1"/>
  <c r="S24" i="1"/>
  <c r="T24" i="1"/>
  <c r="U24" i="1"/>
  <c r="S25" i="1"/>
  <c r="T25" i="1"/>
  <c r="U25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U32" i="1"/>
  <c r="S37" i="1"/>
  <c r="T37" i="1"/>
  <c r="U37" i="1"/>
  <c r="S38" i="1"/>
  <c r="T38" i="1"/>
  <c r="U38" i="1"/>
  <c r="S39" i="1"/>
  <c r="T39" i="1"/>
  <c r="U39" i="1"/>
  <c r="S40" i="1"/>
  <c r="T40" i="1"/>
  <c r="U40" i="1"/>
  <c r="S43" i="1"/>
  <c r="T43" i="1"/>
  <c r="U43" i="1"/>
  <c r="S46" i="1"/>
  <c r="T46" i="1"/>
  <c r="U46" i="1"/>
  <c r="S49" i="1"/>
  <c r="T49" i="1"/>
  <c r="U49" i="1"/>
  <c r="S50" i="1"/>
  <c r="T50" i="1"/>
  <c r="U50" i="1"/>
  <c r="S51" i="1"/>
  <c r="T51" i="1"/>
  <c r="U51" i="1"/>
  <c r="S52" i="1"/>
  <c r="T52" i="1"/>
  <c r="U52" i="1"/>
  <c r="S53" i="1"/>
  <c r="T53" i="1"/>
  <c r="U53" i="1"/>
  <c r="AR12" i="1"/>
  <c r="AS12" i="1"/>
  <c r="AT12" i="1"/>
  <c r="AR13" i="1"/>
  <c r="AS13" i="1"/>
  <c r="AT13" i="1"/>
  <c r="AR14" i="1"/>
  <c r="AS14" i="1"/>
  <c r="AT14" i="1"/>
  <c r="AR15" i="1"/>
  <c r="AS15" i="1"/>
  <c r="AT15" i="1"/>
  <c r="AR16" i="1"/>
  <c r="AS16" i="1"/>
  <c r="AT16" i="1"/>
  <c r="AR17" i="1"/>
  <c r="AS17" i="1"/>
  <c r="AT17" i="1"/>
  <c r="AR18" i="1"/>
  <c r="AS18" i="1"/>
  <c r="AT18" i="1"/>
  <c r="AR21" i="1"/>
  <c r="AS21" i="1"/>
  <c r="AT21" i="1"/>
  <c r="AR22" i="1"/>
  <c r="AS22" i="1"/>
  <c r="AT22" i="1"/>
  <c r="AR23" i="1"/>
  <c r="AS23" i="1"/>
  <c r="AT23" i="1"/>
  <c r="AR24" i="1"/>
  <c r="AS24" i="1"/>
  <c r="AT24" i="1"/>
  <c r="AR25" i="1"/>
  <c r="AS25" i="1"/>
  <c r="AT25" i="1"/>
  <c r="AR28" i="1"/>
  <c r="AS28" i="1"/>
  <c r="AT28" i="1"/>
  <c r="AR29" i="1"/>
  <c r="AS29" i="1"/>
  <c r="AT29" i="1"/>
  <c r="AR30" i="1"/>
  <c r="AS30" i="1"/>
  <c r="AT30" i="1"/>
  <c r="AR31" i="1"/>
  <c r="AS31" i="1"/>
  <c r="AT31" i="1"/>
  <c r="AR32" i="1"/>
  <c r="AS32" i="1"/>
  <c r="AT32" i="1"/>
  <c r="AR37" i="1"/>
  <c r="AS37" i="1"/>
  <c r="AT37" i="1"/>
  <c r="AR38" i="1"/>
  <c r="AS38" i="1"/>
  <c r="AT38" i="1"/>
  <c r="AR39" i="1"/>
  <c r="AS39" i="1"/>
  <c r="AT39" i="1"/>
  <c r="AR42" i="1"/>
  <c r="AS42" i="1"/>
  <c r="AT42" i="1"/>
  <c r="AR45" i="1"/>
  <c r="AS45" i="1"/>
  <c r="AT45" i="1"/>
  <c r="AR49" i="1"/>
  <c r="AS49" i="1"/>
  <c r="AT49" i="1"/>
  <c r="AR50" i="1"/>
  <c r="AS50" i="1"/>
  <c r="AT50" i="1"/>
  <c r="AR51" i="1"/>
  <c r="AS51" i="1"/>
  <c r="AT51" i="1"/>
  <c r="AR52" i="1"/>
  <c r="AS52" i="1"/>
  <c r="AT52" i="1"/>
  <c r="AR53" i="1"/>
  <c r="AS53" i="1"/>
  <c r="AT53" i="1"/>
  <c r="E6" i="1"/>
  <c r="Y15" i="1"/>
  <c r="Y24" i="1"/>
  <c r="Y31" i="1"/>
  <c r="Y40" i="1"/>
  <c r="AX15" i="1"/>
  <c r="AX24" i="1"/>
  <c r="AX31" i="1"/>
  <c r="AX40" i="1"/>
  <c r="AB6" i="1"/>
  <c r="Y16" i="1"/>
  <c r="Y25" i="1"/>
  <c r="Y32" i="1"/>
  <c r="Y41" i="1"/>
  <c r="AX41" i="1"/>
  <c r="AX32" i="1"/>
  <c r="AX25" i="1"/>
  <c r="AX16" i="1"/>
  <c r="Y50" i="1"/>
  <c r="AX50" i="1"/>
  <c r="AD6" i="1"/>
  <c r="Y14" i="1"/>
  <c r="Y23" i="1"/>
  <c r="Y30" i="1"/>
  <c r="Y39" i="1"/>
  <c r="AX39" i="1"/>
  <c r="AX30" i="1"/>
  <c r="AX23" i="1"/>
  <c r="AX14" i="1"/>
  <c r="AX48" i="1"/>
  <c r="Y48" i="1"/>
  <c r="AD7" i="1"/>
  <c r="O49" i="1"/>
  <c r="R49" i="1"/>
  <c r="O50" i="1"/>
  <c r="R50" i="1"/>
  <c r="O51" i="1"/>
  <c r="R51" i="1"/>
  <c r="O52" i="1"/>
  <c r="R52" i="1"/>
  <c r="O53" i="1"/>
  <c r="R53" i="1"/>
  <c r="W48" i="1"/>
  <c r="AN49" i="1"/>
  <c r="AQ49" i="1"/>
  <c r="AN50" i="1"/>
  <c r="AQ50" i="1"/>
  <c r="AN51" i="1"/>
  <c r="AQ51" i="1"/>
  <c r="AN52" i="1"/>
  <c r="AQ52" i="1"/>
  <c r="AN53" i="1"/>
  <c r="AQ53" i="1"/>
  <c r="AV48" i="1"/>
  <c r="E8" i="1"/>
  <c r="AB8" i="1"/>
  <c r="Y13" i="1"/>
  <c r="Y22" i="1"/>
  <c r="Y29" i="1"/>
  <c r="Y38" i="1"/>
  <c r="AX13" i="1"/>
  <c r="AX22" i="1"/>
  <c r="AX29" i="1"/>
  <c r="AX38" i="1"/>
  <c r="Y47" i="1"/>
  <c r="AX47" i="1"/>
  <c r="AA9" i="1"/>
  <c r="B11" i="1"/>
  <c r="AA11" i="1"/>
  <c r="B20" i="1"/>
  <c r="AA20" i="1"/>
  <c r="AV26" i="1"/>
  <c r="B27" i="1"/>
  <c r="AA27" i="1"/>
  <c r="Y49" i="1"/>
  <c r="B36" i="1"/>
  <c r="AA36" i="1"/>
  <c r="L46" i="1"/>
  <c r="N46" i="1"/>
  <c r="P46" i="1"/>
  <c r="Q46" i="1"/>
  <c r="AX49" i="1"/>
  <c r="Y51" i="1"/>
  <c r="AX51" i="1"/>
</calcChain>
</file>

<file path=xl/sharedStrings.xml><?xml version="1.0" encoding="utf-8"?>
<sst xmlns="http://schemas.openxmlformats.org/spreadsheetml/2006/main" count="198" uniqueCount="124">
  <si>
    <t>Extra Course X</t>
  </si>
  <si>
    <t>Extra Course V</t>
  </si>
  <si>
    <t>Extra Course IX</t>
  </si>
  <si>
    <t>Extra Course IV</t>
  </si>
  <si>
    <t># of I</t>
  </si>
  <si>
    <t>Extra Course VIII</t>
  </si>
  <si>
    <t>Extra Course III</t>
  </si>
  <si>
    <t># of enrolments</t>
  </si>
  <si>
    <t>Extra Course VII</t>
  </si>
  <si>
    <t>Extra Course II</t>
  </si>
  <si>
    <t># of passes</t>
  </si>
  <si>
    <t>Extra Course VI</t>
  </si>
  <si>
    <t>Extra Course I</t>
  </si>
  <si>
    <t># of Repeats</t>
  </si>
  <si>
    <t>Tamamlanan kredi=</t>
  </si>
  <si>
    <t># of W</t>
  </si>
  <si>
    <t>Kredi=</t>
  </si>
  <si>
    <t># of F</t>
  </si>
  <si>
    <t>Katsayı=</t>
  </si>
  <si>
    <t>Free Elective I</t>
  </si>
  <si>
    <t>Free Elective II</t>
  </si>
  <si>
    <t>Departmental Elective IV</t>
  </si>
  <si>
    <t>Departmental Elective     VI</t>
  </si>
  <si>
    <t xml:space="preserve">Departmental Elective III (Mandatory) </t>
  </si>
  <si>
    <t>Departmental Elective V                            (Mandatory)</t>
  </si>
  <si>
    <t>Internship</t>
  </si>
  <si>
    <t>BBA 491</t>
  </si>
  <si>
    <t>Project Management</t>
  </si>
  <si>
    <t>BBA 481</t>
  </si>
  <si>
    <t>International Business</t>
  </si>
  <si>
    <t>BBA 401</t>
  </si>
  <si>
    <t>Strategic Management</t>
  </si>
  <si>
    <t>BBA 402</t>
  </si>
  <si>
    <t>Brand Management</t>
  </si>
  <si>
    <t>BBA 363</t>
  </si>
  <si>
    <t>EIGTH SEMESTER</t>
  </si>
  <si>
    <t>SEVENTH SEMESTER</t>
  </si>
  <si>
    <t>Departmental Elective  II     (Mandatory)</t>
  </si>
  <si>
    <t>Departmental Elective  I                (Mandatory)</t>
  </si>
  <si>
    <t>Management Information Systems</t>
  </si>
  <si>
    <t>BBA 384</t>
  </si>
  <si>
    <t>Scientific Research Methods</t>
  </si>
  <si>
    <t>RSCH 410</t>
  </si>
  <si>
    <t>Management Science</t>
  </si>
  <si>
    <t>BBA 383</t>
  </si>
  <si>
    <t>Production and Opr. Management</t>
  </si>
  <si>
    <t>BBA 382</t>
  </si>
  <si>
    <t>Financial Markets and Institutions</t>
  </si>
  <si>
    <t>BBA 347</t>
  </si>
  <si>
    <t>Corporate Finance</t>
  </si>
  <si>
    <t>BBA 343</t>
  </si>
  <si>
    <t>Cost Accounting</t>
  </si>
  <si>
    <t>BBA 345</t>
  </si>
  <si>
    <t>Managerial Accounting</t>
  </si>
  <si>
    <t>BBA 341</t>
  </si>
  <si>
    <t>SIXTH SEMESTER</t>
  </si>
  <si>
    <t>FIFTH SEMESTER</t>
  </si>
  <si>
    <t xml:space="preserve"> </t>
  </si>
  <si>
    <t>Strategic Marketing</t>
  </si>
  <si>
    <t>BBA 364</t>
  </si>
  <si>
    <t>Marketing Management</t>
  </si>
  <si>
    <t>BBA 261</t>
  </si>
  <si>
    <t>Financial Reporting and Analysis</t>
  </si>
  <si>
    <t>BBA 242</t>
  </si>
  <si>
    <t>Financial Accounting (+Lab)</t>
  </si>
  <si>
    <t>BBA 241</t>
  </si>
  <si>
    <t>Corporate Social Responsibility</t>
  </si>
  <si>
    <t>BBA 210</t>
  </si>
  <si>
    <t>Managerial Thinking</t>
  </si>
  <si>
    <t>BBA 205</t>
  </si>
  <si>
    <t>Principles of Entrepreneurship</t>
  </si>
  <si>
    <t>BBA 204</t>
  </si>
  <si>
    <t>Human Resource Management</t>
  </si>
  <si>
    <t>BBA 206</t>
  </si>
  <si>
    <t>Organizational Behavior</t>
  </si>
  <si>
    <t>BBA 202</t>
  </si>
  <si>
    <t>Organization Theory and Design</t>
  </si>
  <si>
    <t>BBA 201</t>
  </si>
  <si>
    <t>FOURTH SEMESTER</t>
  </si>
  <si>
    <t>THIRD SEMESTER</t>
  </si>
  <si>
    <t>Turkish Lng. and Lit.II</t>
  </si>
  <si>
    <t>TKL 202</t>
  </si>
  <si>
    <t>Turkish Lng. and Lit.I</t>
  </si>
  <si>
    <t>TKL 201</t>
  </si>
  <si>
    <t>Law of Enterpise</t>
  </si>
  <si>
    <t>LAW 192</t>
  </si>
  <si>
    <t>Basic Mathematics</t>
  </si>
  <si>
    <t>MATH 133</t>
  </si>
  <si>
    <t>Statistics</t>
  </si>
  <si>
    <t>STAT 410</t>
  </si>
  <si>
    <t>History of Turkish Revolution I</t>
  </si>
  <si>
    <t>HTR 301</t>
  </si>
  <si>
    <t>History of Turkish Revolution II</t>
  </si>
  <si>
    <t>HTR 302</t>
  </si>
  <si>
    <t>Introduction to Law</t>
  </si>
  <si>
    <t>LAW 123</t>
  </si>
  <si>
    <t>Principles of Macroeconomics</t>
  </si>
  <si>
    <t>ECON 122</t>
  </si>
  <si>
    <t xml:space="preserve">Humanities </t>
  </si>
  <si>
    <t>HUM 103</t>
  </si>
  <si>
    <t>Multi-Cultural Bus. Comm.</t>
  </si>
  <si>
    <t>BBA 203</t>
  </si>
  <si>
    <t xml:space="preserve">Principles of Microeconomics </t>
  </si>
  <si>
    <t>ECON 111</t>
  </si>
  <si>
    <t>Fundamentals of Management</t>
  </si>
  <si>
    <t>BBA 102</t>
  </si>
  <si>
    <t>Introduction to Business</t>
  </si>
  <si>
    <t>BBA  101</t>
  </si>
  <si>
    <t>SECOND SEMESTER</t>
  </si>
  <si>
    <t>FIRST SEMESTER</t>
  </si>
  <si>
    <t>Curriculum Credits Remaining:</t>
  </si>
  <si>
    <t># of "F" Grades:</t>
  </si>
  <si>
    <t>Remaining Courses:</t>
  </si>
  <si>
    <t>Total Credits Completed:</t>
  </si>
  <si>
    <t># of Repeats:</t>
  </si>
  <si>
    <t>Curriculum Credits Completed:</t>
  </si>
  <si>
    <t>List</t>
  </si>
  <si>
    <t># of Enroled Cls:</t>
  </si>
  <si>
    <t>Curriculum                   Courses Passed:</t>
  </si>
  <si>
    <t>Total Credits:</t>
  </si>
  <si>
    <t>CGPA:</t>
  </si>
  <si>
    <t>ID:</t>
  </si>
  <si>
    <t>DEPARTMENT of BUSINESS ADMINISTRATION</t>
  </si>
  <si>
    <t>Name &amp; Surname: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</si>
</sst>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Cambria"/>
      <family val="1"/>
      <charset val="162"/>
    </font>
    <font>
      <sz val="11"/>
      <name val="Cambria"/>
      <family val="1"/>
      <charset val="162"/>
    </font>
    <font>
      <sz val="9"/>
      <color rgb="FF000000"/>
      <name val="Calibri"/>
      <family val="2"/>
      <charset val="162"/>
    </font>
    <font>
      <sz val="11"/>
      <color indexed="8"/>
      <name val="Cambria"/>
      <family val="1"/>
      <charset val="162"/>
    </font>
    <font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</font>
    <font>
      <sz val="8"/>
      <color theme="1"/>
      <name val="Calibri"/>
      <family val="2"/>
      <charset val="162"/>
    </font>
    <font>
      <sz val="8"/>
      <color indexed="8"/>
      <name val="Cambria"/>
      <family val="1"/>
      <charset val="162"/>
    </font>
    <font>
      <b/>
      <sz val="8"/>
      <color indexed="8"/>
      <name val="Cambria"/>
      <family val="1"/>
      <charset val="162"/>
    </font>
    <font>
      <b/>
      <sz val="8"/>
      <color theme="1"/>
      <name val="Calibri"/>
      <family val="2"/>
      <charset val="162"/>
    </font>
    <font>
      <b/>
      <sz val="8"/>
      <name val="Cambria"/>
      <family val="1"/>
      <charset val="162"/>
    </font>
    <font>
      <sz val="9"/>
      <color theme="1"/>
      <name val="Calibri"/>
      <family val="2"/>
    </font>
    <font>
      <sz val="7.5"/>
      <color theme="1"/>
      <name val="Calibri"/>
      <family val="2"/>
      <charset val="162"/>
    </font>
    <font>
      <sz val="8"/>
      <color theme="1"/>
      <name val="Calibri"/>
      <family val="2"/>
    </font>
    <font>
      <b/>
      <sz val="8"/>
      <color rgb="FFFF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8.5"/>
      <name val="Calibri"/>
      <family val="2"/>
      <charset val="162"/>
      <scheme val="minor"/>
    </font>
    <font>
      <b/>
      <sz val="16"/>
      <color theme="1" tint="0.34998626667073579"/>
      <name val="Bell MT"/>
      <family val="1"/>
    </font>
    <font>
      <b/>
      <sz val="10"/>
      <color rgb="FFFF0000"/>
      <name val="Calibri"/>
      <family val="2"/>
      <charset val="162"/>
      <scheme val="minor"/>
    </font>
    <font>
      <b/>
      <i/>
      <u/>
      <sz val="10"/>
      <color theme="1"/>
      <name val="Calibri"/>
      <family val="2"/>
      <charset val="162"/>
      <scheme val="minor"/>
    </font>
    <font>
      <b/>
      <sz val="11"/>
      <color theme="5" tint="-0.499984740745262"/>
      <name val="Calibri"/>
      <family val="2"/>
      <charset val="162"/>
      <scheme val="minor"/>
    </font>
  </fonts>
  <fills count="41">
    <fill>
      <patternFill patternType="none"/>
    </fill>
    <fill>
      <patternFill patternType="gray125"/>
    </fill>
    <fill>
      <patternFill patternType="lightVertical">
        <fgColor indexed="9"/>
        <bgColor theme="9" tint="-0.249977111117893"/>
      </patternFill>
    </fill>
    <fill>
      <patternFill patternType="lightVertical">
        <fgColor indexed="9"/>
        <bgColor theme="6" tint="-0.249977111117893"/>
      </patternFill>
    </fill>
    <fill>
      <patternFill patternType="lightVertical">
        <fgColor indexed="9"/>
        <bgColor theme="6" tint="0.39997558519241921"/>
      </patternFill>
    </fill>
    <fill>
      <patternFill patternType="lightVertical">
        <fgColor indexed="9"/>
        <bgColor theme="6" tint="0.59999389629810485"/>
      </patternFill>
    </fill>
    <fill>
      <patternFill patternType="lightVertical">
        <fgColor indexed="9"/>
        <bgColor theme="6" tint="0.79998168889431442"/>
      </patternFill>
    </fill>
    <fill>
      <patternFill patternType="lightVertical">
        <fgColor indexed="9"/>
        <bgColor theme="5" tint="0.39997558519241921"/>
      </patternFill>
    </fill>
    <fill>
      <patternFill patternType="lightVertical">
        <fgColor indexed="9"/>
        <bgColor theme="5" tint="0.59999389629810485"/>
      </patternFill>
    </fill>
    <fill>
      <patternFill patternType="lightVertical">
        <fgColor indexed="9"/>
        <bgColor theme="5" tint="0.79998168889431442"/>
      </patternFill>
    </fill>
    <fill>
      <patternFill patternType="lightVertical">
        <bgColor theme="3" tint="0.39997558519241921"/>
      </patternFill>
    </fill>
    <fill>
      <patternFill patternType="lightVertical">
        <bgColor theme="3" tint="0.59999389629810485"/>
      </patternFill>
    </fill>
    <fill>
      <patternFill patternType="lightVertical">
        <fgColor indexed="9"/>
        <bgColor theme="3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9"/>
      </patternFill>
    </fill>
    <fill>
      <patternFill patternType="lightHorizontal">
        <fgColor indexed="9"/>
        <bgColor theme="6" tint="-0.249977111117893"/>
      </patternFill>
    </fill>
    <fill>
      <patternFill patternType="lightHorizontal">
        <fgColor indexed="9"/>
        <bgColor theme="6" tint="0.39997558519241921"/>
      </patternFill>
    </fill>
    <fill>
      <patternFill patternType="lightHorizontal">
        <fgColor indexed="9"/>
        <bgColor theme="6" tint="0.59999389629810485"/>
      </patternFill>
    </fill>
    <fill>
      <patternFill patternType="lightHorizontal">
        <fgColor indexed="9"/>
        <bgColor theme="6" tint="0.79998168889431442"/>
      </patternFill>
    </fill>
    <fill>
      <patternFill patternType="lightHorizontal">
        <fgColor indexed="9"/>
        <bgColor theme="5" tint="0.39997558519241921"/>
      </patternFill>
    </fill>
    <fill>
      <patternFill patternType="lightHorizontal">
        <fgColor indexed="9"/>
        <bgColor theme="5" tint="0.59999389629810485"/>
      </patternFill>
    </fill>
    <fill>
      <patternFill patternType="lightHorizontal">
        <fgColor indexed="9"/>
        <bgColor theme="5" tint="0.79998168889431442"/>
      </patternFill>
    </fill>
    <fill>
      <patternFill patternType="lightHorizontal">
        <fgColor indexed="9"/>
        <bgColor theme="3" tint="0.39997558519241921"/>
      </patternFill>
    </fill>
    <fill>
      <patternFill patternType="lightHorizontal">
        <bgColor theme="3" tint="0.59999389629810485"/>
      </patternFill>
    </fill>
    <fill>
      <patternFill patternType="lightHorizontal">
        <fgColor indexed="9"/>
        <bgColor theme="3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9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6" tint="-0.249977111117893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5" tint="0.39997558519241921"/>
        <bgColor indexed="9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248"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Border="1" applyProtection="1"/>
    <xf numFmtId="164" fontId="3" fillId="2" borderId="0" xfId="1" applyNumberFormat="1" applyFont="1" applyFill="1" applyBorder="1" applyProtection="1"/>
    <xf numFmtId="1" fontId="4" fillId="3" borderId="0" xfId="1" applyNumberFormat="1" applyFont="1" applyFill="1" applyBorder="1" applyAlignment="1" applyProtection="1">
      <alignment horizontal="center"/>
    </xf>
    <xf numFmtId="1" fontId="4" fillId="4" borderId="0" xfId="1" applyNumberFormat="1" applyFont="1" applyFill="1" applyBorder="1" applyAlignment="1" applyProtection="1">
      <alignment horizontal="center"/>
    </xf>
    <xf numFmtId="1" fontId="4" fillId="5" borderId="0" xfId="1" applyNumberFormat="1" applyFont="1" applyFill="1" applyBorder="1" applyAlignment="1" applyProtection="1">
      <alignment horizontal="center"/>
    </xf>
    <xf numFmtId="2" fontId="4" fillId="6" borderId="0" xfId="1" applyNumberFormat="1" applyFont="1" applyFill="1" applyBorder="1" applyAlignment="1" applyProtection="1">
      <alignment horizontal="center"/>
    </xf>
    <xf numFmtId="1" fontId="4" fillId="7" borderId="0" xfId="1" applyNumberFormat="1" applyFont="1" applyFill="1" applyBorder="1" applyAlignment="1" applyProtection="1">
      <alignment horizontal="center"/>
    </xf>
    <xf numFmtId="1" fontId="4" fillId="8" borderId="0" xfId="1" applyNumberFormat="1" applyFont="1" applyFill="1" applyBorder="1" applyAlignment="1" applyProtection="1">
      <alignment horizontal="center"/>
    </xf>
    <xf numFmtId="1" fontId="4" fillId="9" borderId="0" xfId="1" applyNumberFormat="1" applyFont="1" applyFill="1" applyBorder="1" applyAlignment="1" applyProtection="1">
      <alignment horizontal="center"/>
    </xf>
    <xf numFmtId="0" fontId="5" fillId="10" borderId="0" xfId="0" applyFont="1" applyFill="1" applyBorder="1" applyAlignment="1" applyProtection="1">
      <alignment horizontal="center" vertical="center" wrapText="1"/>
    </xf>
    <xf numFmtId="2" fontId="6" fillId="11" borderId="0" xfId="1" applyNumberFormat="1" applyFont="1" applyFill="1" applyBorder="1" applyAlignment="1" applyProtection="1">
      <alignment horizontal="center"/>
    </xf>
    <xf numFmtId="0" fontId="4" fillId="12" borderId="0" xfId="1" applyFont="1" applyFill="1" applyBorder="1" applyAlignment="1" applyProtection="1">
      <alignment horizontal="center"/>
    </xf>
    <xf numFmtId="0" fontId="0" fillId="13" borderId="1" xfId="0" applyFill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13" borderId="1" xfId="0" applyFont="1" applyFill="1" applyBorder="1" applyAlignment="1" applyProtection="1">
      <alignment horizontal="center" wrapText="1"/>
      <protection locked="0"/>
    </xf>
    <xf numFmtId="0" fontId="10" fillId="13" borderId="6" xfId="0" applyFont="1" applyFill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3" fillId="15" borderId="11" xfId="1" applyFont="1" applyFill="1" applyBorder="1" applyAlignment="1" applyProtection="1">
      <alignment horizontal="center"/>
    </xf>
    <xf numFmtId="0" fontId="3" fillId="15" borderId="12" xfId="1" applyFont="1" applyFill="1" applyBorder="1" applyProtection="1"/>
    <xf numFmtId="0" fontId="0" fillId="0" borderId="13" xfId="0" applyBorder="1" applyProtection="1"/>
    <xf numFmtId="1" fontId="3" fillId="15" borderId="14" xfId="1" applyNumberFormat="1" applyFont="1" applyFill="1" applyBorder="1" applyAlignment="1" applyProtection="1">
      <alignment horizontal="center"/>
    </xf>
    <xf numFmtId="0" fontId="3" fillId="15" borderId="13" xfId="1" applyFont="1" applyFill="1" applyBorder="1" applyAlignment="1" applyProtection="1">
      <alignment horizontal="left"/>
    </xf>
    <xf numFmtId="0" fontId="10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1" fontId="12" fillId="15" borderId="14" xfId="1" applyNumberFormat="1" applyFont="1" applyFill="1" applyBorder="1" applyAlignment="1" applyProtection="1">
      <alignment horizontal="center"/>
    </xf>
    <xf numFmtId="0" fontId="12" fillId="15" borderId="13" xfId="1" applyFont="1" applyFill="1" applyBorder="1" applyProtection="1"/>
    <xf numFmtId="0" fontId="10" fillId="13" borderId="15" xfId="0" applyFont="1" applyFill="1" applyBorder="1" applyAlignment="1" applyProtection="1">
      <alignment horizontal="center" wrapText="1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1" fontId="13" fillId="15" borderId="14" xfId="1" applyNumberFormat="1" applyFont="1" applyFill="1" applyBorder="1" applyAlignment="1" applyProtection="1">
      <alignment horizontal="center"/>
    </xf>
    <xf numFmtId="0" fontId="13" fillId="15" borderId="13" xfId="1" applyFont="1" applyFill="1" applyBorder="1" applyProtection="1"/>
    <xf numFmtId="2" fontId="13" fillId="15" borderId="21" xfId="1" applyNumberFormat="1" applyFont="1" applyFill="1" applyBorder="1" applyAlignment="1" applyProtection="1">
      <alignment horizontal="center"/>
    </xf>
    <xf numFmtId="0" fontId="13" fillId="15" borderId="12" xfId="1" applyFont="1" applyFill="1" applyBorder="1" applyAlignment="1" applyProtection="1">
      <alignment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3" fillId="15" borderId="14" xfId="1" applyFont="1" applyFill="1" applyBorder="1" applyAlignment="1" applyProtection="1">
      <alignment horizontal="center"/>
    </xf>
    <xf numFmtId="0" fontId="13" fillId="15" borderId="13" xfId="1" applyFont="1" applyFill="1" applyBorder="1" applyAlignment="1" applyProtection="1">
      <alignment wrapText="1"/>
    </xf>
    <xf numFmtId="164" fontId="13" fillId="15" borderId="0" xfId="1" applyNumberFormat="1" applyFont="1" applyFill="1" applyBorder="1" applyAlignment="1" applyProtection="1">
      <alignment horizontal="center"/>
    </xf>
    <xf numFmtId="0" fontId="13" fillId="15" borderId="13" xfId="1" applyFont="1" applyFill="1" applyBorder="1" applyAlignment="1" applyProtection="1">
      <alignment horizontal="left"/>
    </xf>
    <xf numFmtId="164" fontId="3" fillId="0" borderId="0" xfId="1" applyNumberFormat="1" applyFont="1" applyFill="1" applyBorder="1" applyProtection="1"/>
    <xf numFmtId="1" fontId="4" fillId="0" borderId="0" xfId="1" applyNumberFormat="1" applyFont="1" applyFill="1" applyBorder="1" applyAlignment="1" applyProtection="1">
      <alignment horizontal="center"/>
    </xf>
    <xf numFmtId="2" fontId="4" fillId="0" borderId="0" xfId="1" applyNumberFormat="1" applyFont="1" applyFill="1" applyBorder="1" applyAlignment="1" applyProtection="1">
      <alignment horizontal="center"/>
    </xf>
    <xf numFmtId="2" fontId="6" fillId="0" borderId="0" xfId="1" applyNumberFormat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1" fontId="13" fillId="15" borderId="31" xfId="1" applyNumberFormat="1" applyFont="1" applyFill="1" applyBorder="1" applyAlignment="1" applyProtection="1">
      <alignment horizontal="center"/>
    </xf>
    <xf numFmtId="0" fontId="13" fillId="15" borderId="32" xfId="1" applyFont="1" applyFill="1" applyBorder="1" applyProtection="1"/>
    <xf numFmtId="164" fontId="15" fillId="15" borderId="19" xfId="1" applyNumberFormat="1" applyFont="1" applyFill="1" applyBorder="1" applyAlignment="1" applyProtection="1">
      <alignment horizontal="center"/>
    </xf>
    <xf numFmtId="0" fontId="15" fillId="15" borderId="32" xfId="1" applyFont="1" applyFill="1" applyBorder="1" applyProtection="1"/>
    <xf numFmtId="164" fontId="3" fillId="17" borderId="0" xfId="1" applyNumberFormat="1" applyFont="1" applyFill="1" applyBorder="1" applyProtection="1"/>
    <xf numFmtId="1" fontId="4" fillId="18" borderId="0" xfId="1" applyNumberFormat="1" applyFont="1" applyFill="1" applyBorder="1" applyAlignment="1" applyProtection="1">
      <alignment horizontal="center"/>
    </xf>
    <xf numFmtId="1" fontId="4" fillId="19" borderId="0" xfId="1" applyNumberFormat="1" applyFont="1" applyFill="1" applyBorder="1" applyAlignment="1" applyProtection="1">
      <alignment horizontal="center"/>
    </xf>
    <xf numFmtId="1" fontId="4" fillId="20" borderId="0" xfId="1" applyNumberFormat="1" applyFont="1" applyFill="1" applyBorder="1" applyAlignment="1" applyProtection="1">
      <alignment horizontal="center"/>
    </xf>
    <xf numFmtId="2" fontId="4" fillId="21" borderId="0" xfId="1" applyNumberFormat="1" applyFont="1" applyFill="1" applyBorder="1" applyAlignment="1" applyProtection="1">
      <alignment horizontal="center"/>
    </xf>
    <xf numFmtId="1" fontId="4" fillId="22" borderId="0" xfId="1" applyNumberFormat="1" applyFont="1" applyFill="1" applyBorder="1" applyAlignment="1" applyProtection="1">
      <alignment horizontal="center"/>
    </xf>
    <xf numFmtId="1" fontId="4" fillId="23" borderId="0" xfId="1" applyNumberFormat="1" applyFont="1" applyFill="1" applyBorder="1" applyAlignment="1" applyProtection="1">
      <alignment horizontal="center"/>
    </xf>
    <xf numFmtId="1" fontId="4" fillId="24" borderId="0" xfId="1" applyNumberFormat="1" applyFont="1" applyFill="1" applyBorder="1" applyAlignment="1" applyProtection="1">
      <alignment horizontal="center"/>
    </xf>
    <xf numFmtId="1" fontId="4" fillId="25" borderId="0" xfId="1" applyNumberFormat="1" applyFont="1" applyFill="1" applyBorder="1" applyAlignment="1" applyProtection="1">
      <alignment horizontal="center"/>
    </xf>
    <xf numFmtId="2" fontId="6" fillId="26" borderId="0" xfId="1" applyNumberFormat="1" applyFont="1" applyFill="1" applyBorder="1" applyAlignment="1" applyProtection="1">
      <alignment horizontal="center"/>
    </xf>
    <xf numFmtId="0" fontId="4" fillId="27" borderId="0" xfId="1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/>
    </xf>
    <xf numFmtId="1" fontId="12" fillId="0" borderId="0" xfId="1" applyNumberFormat="1" applyFont="1" applyFill="1" applyBorder="1" applyAlignment="1" applyProtection="1">
      <alignment horizontal="center"/>
    </xf>
    <xf numFmtId="1" fontId="13" fillId="0" borderId="0" xfId="1" applyNumberFormat="1" applyFont="1" applyFill="1" applyBorder="1" applyAlignment="1" applyProtection="1">
      <alignment horizontal="center"/>
    </xf>
    <xf numFmtId="1" fontId="15" fillId="29" borderId="11" xfId="1" applyNumberFormat="1" applyFont="1" applyFill="1" applyBorder="1" applyAlignment="1" applyProtection="1">
      <alignment horizontal="center"/>
    </xf>
    <xf numFmtId="0" fontId="15" fillId="29" borderId="12" xfId="1" applyFont="1" applyFill="1" applyBorder="1" applyAlignment="1" applyProtection="1">
      <alignment horizontal="left"/>
    </xf>
    <xf numFmtId="1" fontId="13" fillId="29" borderId="14" xfId="1" applyNumberFormat="1" applyFont="1" applyFill="1" applyBorder="1" applyAlignment="1" applyProtection="1">
      <alignment horizontal="center"/>
    </xf>
    <xf numFmtId="0" fontId="13" fillId="29" borderId="13" xfId="1" applyFont="1" applyFill="1" applyBorder="1" applyProtection="1"/>
    <xf numFmtId="2" fontId="13" fillId="30" borderId="11" xfId="1" applyNumberFormat="1" applyFont="1" applyFill="1" applyBorder="1" applyAlignment="1" applyProtection="1">
      <alignment horizontal="center"/>
    </xf>
    <xf numFmtId="0" fontId="13" fillId="30" borderId="12" xfId="1" applyFont="1" applyFill="1" applyBorder="1" applyAlignment="1" applyProtection="1">
      <alignment wrapText="1"/>
    </xf>
    <xf numFmtId="1" fontId="4" fillId="31" borderId="0" xfId="1" applyNumberFormat="1" applyFont="1" applyFill="1" applyBorder="1" applyAlignment="1" applyProtection="1">
      <alignment horizontal="center"/>
    </xf>
    <xf numFmtId="1" fontId="4" fillId="32" borderId="0" xfId="1" applyNumberFormat="1" applyFont="1" applyFill="1" applyBorder="1" applyAlignment="1" applyProtection="1">
      <alignment horizontal="center"/>
    </xf>
    <xf numFmtId="1" fontId="4" fillId="33" borderId="0" xfId="1" applyNumberFormat="1" applyFont="1" applyFill="1" applyBorder="1" applyAlignment="1" applyProtection="1">
      <alignment horizontal="center"/>
    </xf>
    <xf numFmtId="2" fontId="4" fillId="34" borderId="0" xfId="1" applyNumberFormat="1" applyFont="1" applyFill="1" applyBorder="1" applyAlignment="1" applyProtection="1">
      <alignment horizontal="center"/>
    </xf>
    <xf numFmtId="1" fontId="4" fillId="35" borderId="0" xfId="1" applyNumberFormat="1" applyFont="1" applyFill="1" applyBorder="1" applyAlignment="1" applyProtection="1">
      <alignment horizontal="center"/>
    </xf>
    <xf numFmtId="1" fontId="4" fillId="36" borderId="0" xfId="1" applyNumberFormat="1" applyFont="1" applyFill="1" applyBorder="1" applyAlignment="1" applyProtection="1">
      <alignment horizontal="center"/>
    </xf>
    <xf numFmtId="1" fontId="4" fillId="15" borderId="0" xfId="1" applyNumberFormat="1" applyFont="1" applyFill="1" applyBorder="1" applyAlignment="1" applyProtection="1">
      <alignment horizontal="center"/>
    </xf>
    <xf numFmtId="0" fontId="5" fillId="37" borderId="0" xfId="0" applyFont="1" applyFill="1" applyBorder="1" applyAlignment="1" applyProtection="1">
      <alignment horizontal="center" vertical="center" wrapText="1"/>
    </xf>
    <xf numFmtId="2" fontId="6" fillId="38" borderId="0" xfId="1" applyNumberFormat="1" applyFont="1" applyFill="1" applyBorder="1" applyAlignment="1" applyProtection="1">
      <alignment horizontal="center"/>
    </xf>
    <xf numFmtId="0" fontId="4" fillId="39" borderId="0" xfId="1" applyFont="1" applyFill="1" applyBorder="1" applyAlignment="1" applyProtection="1">
      <alignment horizontal="center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vertical="center"/>
    </xf>
    <xf numFmtId="0" fontId="13" fillId="29" borderId="14" xfId="1" applyFont="1" applyFill="1" applyBorder="1" applyAlignment="1" applyProtection="1">
      <alignment horizontal="center"/>
    </xf>
    <xf numFmtId="0" fontId="13" fillId="29" borderId="13" xfId="1" applyFont="1" applyFill="1" applyBorder="1" applyAlignment="1" applyProtection="1">
      <alignment wrapText="1"/>
    </xf>
    <xf numFmtId="164" fontId="13" fillId="30" borderId="14" xfId="1" applyNumberFormat="1" applyFont="1" applyFill="1" applyBorder="1" applyAlignment="1" applyProtection="1">
      <alignment horizontal="center"/>
    </xf>
    <xf numFmtId="0" fontId="13" fillId="30" borderId="13" xfId="1" applyFont="1" applyFill="1" applyBorder="1" applyAlignment="1" applyProtection="1">
      <alignment horizontal="left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" fontId="13" fillId="29" borderId="31" xfId="1" applyNumberFormat="1" applyFont="1" applyFill="1" applyBorder="1" applyAlignment="1" applyProtection="1">
      <alignment horizontal="center"/>
    </xf>
    <xf numFmtId="0" fontId="13" fillId="29" borderId="32" xfId="1" applyFont="1" applyFill="1" applyBorder="1" applyProtection="1"/>
    <xf numFmtId="164" fontId="15" fillId="30" borderId="31" xfId="1" applyNumberFormat="1" applyFont="1" applyFill="1" applyBorder="1" applyAlignment="1" applyProtection="1">
      <alignment horizontal="center"/>
    </xf>
    <xf numFmtId="0" fontId="15" fillId="30" borderId="32" xfId="1" applyFont="1" applyFill="1" applyBorder="1" applyProtection="1"/>
    <xf numFmtId="0" fontId="16" fillId="0" borderId="7" xfId="0" applyFont="1" applyBorder="1" applyAlignment="1" applyProtection="1">
      <alignment horizontal="center" vertical="center"/>
      <protection locked="0"/>
    </xf>
    <xf numFmtId="1" fontId="10" fillId="0" borderId="2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32" xfId="0" applyFont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10" fillId="0" borderId="14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/>
    </xf>
    <xf numFmtId="0" fontId="10" fillId="0" borderId="38" xfId="0" applyFont="1" applyFill="1" applyBorder="1" applyAlignment="1" applyProtection="1">
      <alignment vertical="center"/>
    </xf>
    <xf numFmtId="0" fontId="10" fillId="0" borderId="39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40" xfId="0" applyFont="1" applyFill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0" fillId="0" borderId="39" xfId="0" applyFill="1" applyBorder="1" applyProtection="1"/>
    <xf numFmtId="0" fontId="0" fillId="0" borderId="39" xfId="0" applyBorder="1" applyProtection="1"/>
    <xf numFmtId="0" fontId="0" fillId="16" borderId="11" xfId="0" applyFill="1" applyBorder="1" applyProtection="1"/>
    <xf numFmtId="0" fontId="0" fillId="16" borderId="21" xfId="0" applyFill="1" applyBorder="1" applyProtection="1"/>
    <xf numFmtId="0" fontId="19" fillId="16" borderId="21" xfId="0" applyFont="1" applyFill="1" applyBorder="1" applyAlignment="1" applyProtection="1"/>
    <xf numFmtId="0" fontId="7" fillId="16" borderId="21" xfId="0" applyFont="1" applyFill="1" applyBorder="1" applyAlignment="1" applyProtection="1"/>
    <xf numFmtId="0" fontId="0" fillId="16" borderId="14" xfId="0" applyFill="1" applyBorder="1" applyProtection="1"/>
    <xf numFmtId="0" fontId="0" fillId="16" borderId="0" xfId="0" applyFill="1" applyBorder="1" applyProtection="1"/>
    <xf numFmtId="0" fontId="7" fillId="16" borderId="0" xfId="0" applyFont="1" applyFill="1" applyBorder="1" applyAlignment="1" applyProtection="1">
      <alignment horizontal="right"/>
    </xf>
    <xf numFmtId="0" fontId="20" fillId="16" borderId="0" xfId="0" applyFont="1" applyFill="1" applyBorder="1" applyAlignment="1" applyProtection="1">
      <alignment horizontal="left"/>
    </xf>
    <xf numFmtId="1" fontId="21" fillId="16" borderId="0" xfId="0" applyNumberFormat="1" applyFont="1" applyFill="1" applyBorder="1" applyAlignment="1" applyProtection="1">
      <alignment horizontal="left"/>
    </xf>
    <xf numFmtId="1" fontId="20" fillId="16" borderId="0" xfId="0" applyNumberFormat="1" applyFont="1" applyFill="1" applyBorder="1" applyAlignment="1" applyProtection="1">
      <alignment horizontal="left"/>
    </xf>
    <xf numFmtId="1" fontId="21" fillId="16" borderId="19" xfId="0" applyNumberFormat="1" applyFont="1" applyFill="1" applyBorder="1" applyAlignment="1" applyProtection="1">
      <alignment horizontal="left"/>
    </xf>
    <xf numFmtId="0" fontId="7" fillId="16" borderId="19" xfId="0" applyFont="1" applyFill="1" applyBorder="1" applyAlignment="1" applyProtection="1">
      <alignment horizontal="right"/>
    </xf>
    <xf numFmtId="0" fontId="0" fillId="40" borderId="0" xfId="0" applyFill="1" applyBorder="1" applyProtection="1"/>
    <xf numFmtId="0" fontId="0" fillId="40" borderId="0" xfId="0" applyFill="1" applyBorder="1" applyAlignment="1" applyProtection="1">
      <alignment horizontal="center"/>
    </xf>
    <xf numFmtId="0" fontId="24" fillId="40" borderId="13" xfId="0" applyFont="1" applyFill="1" applyBorder="1" applyAlignment="1" applyProtection="1">
      <alignment horizontal="right"/>
    </xf>
    <xf numFmtId="2" fontId="25" fillId="40" borderId="0" xfId="0" applyNumberFormat="1" applyFont="1" applyFill="1" applyBorder="1" applyAlignment="1" applyProtection="1">
      <alignment horizontal="left"/>
    </xf>
    <xf numFmtId="0" fontId="25" fillId="40" borderId="0" xfId="0" applyFont="1" applyFill="1" applyBorder="1" applyAlignment="1" applyProtection="1"/>
    <xf numFmtId="0" fontId="0" fillId="40" borderId="19" xfId="0" applyFill="1" applyBorder="1" applyProtection="1"/>
    <xf numFmtId="0" fontId="0" fillId="40" borderId="19" xfId="0" applyFill="1" applyBorder="1" applyAlignment="1" applyProtection="1">
      <alignment horizontal="center"/>
    </xf>
    <xf numFmtId="0" fontId="25" fillId="40" borderId="19" xfId="0" applyFont="1" applyFill="1" applyBorder="1" applyAlignment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7" fillId="16" borderId="32" xfId="0" applyFont="1" applyFill="1" applyBorder="1" applyAlignment="1" applyProtection="1">
      <alignment horizontal="right"/>
    </xf>
    <xf numFmtId="0" fontId="7" fillId="16" borderId="19" xfId="0" applyFont="1" applyFill="1" applyBorder="1" applyAlignment="1" applyProtection="1">
      <alignment horizontal="right"/>
    </xf>
    <xf numFmtId="1" fontId="20" fillId="16" borderId="19" xfId="0" applyNumberFormat="1" applyFont="1" applyFill="1" applyBorder="1" applyAlignment="1" applyProtection="1">
      <alignment horizontal="center"/>
    </xf>
    <xf numFmtId="0" fontId="7" fillId="16" borderId="19" xfId="0" applyFont="1" applyFill="1" applyBorder="1" applyAlignment="1" applyProtection="1">
      <alignment horizontal="right" wrapText="1"/>
    </xf>
    <xf numFmtId="0" fontId="7" fillId="16" borderId="0" xfId="0" applyFont="1" applyFill="1" applyBorder="1" applyAlignment="1" applyProtection="1">
      <alignment horizontal="right" wrapText="1"/>
    </xf>
    <xf numFmtId="1" fontId="20" fillId="16" borderId="19" xfId="0" applyNumberFormat="1" applyFont="1" applyFill="1" applyBorder="1" applyAlignment="1" applyProtection="1">
      <alignment horizontal="left"/>
    </xf>
    <xf numFmtId="1" fontId="20" fillId="16" borderId="0" xfId="0" applyNumberFormat="1" applyFont="1" applyFill="1" applyBorder="1" applyAlignment="1" applyProtection="1">
      <alignment horizontal="left"/>
    </xf>
    <xf numFmtId="0" fontId="7" fillId="16" borderId="13" xfId="0" applyFont="1" applyFill="1" applyBorder="1" applyAlignment="1" applyProtection="1">
      <alignment horizontal="right"/>
    </xf>
    <xf numFmtId="0" fontId="7" fillId="16" borderId="0" xfId="0" applyFont="1" applyFill="1" applyBorder="1" applyAlignment="1" applyProtection="1">
      <alignment horizontal="right"/>
    </xf>
    <xf numFmtId="1" fontId="7" fillId="16" borderId="0" xfId="0" applyNumberFormat="1" applyFont="1" applyFill="1" applyBorder="1" applyAlignment="1" applyProtection="1">
      <alignment horizontal="center"/>
    </xf>
    <xf numFmtId="0" fontId="7" fillId="16" borderId="0" xfId="0" applyFont="1" applyFill="1" applyBorder="1" applyAlignment="1" applyProtection="1">
      <alignment horizontal="center"/>
    </xf>
    <xf numFmtId="0" fontId="24" fillId="40" borderId="32" xfId="0" applyFont="1" applyFill="1" applyBorder="1" applyAlignment="1" applyProtection="1">
      <alignment horizontal="right"/>
    </xf>
    <xf numFmtId="0" fontId="24" fillId="40" borderId="19" xfId="0" applyFont="1" applyFill="1" applyBorder="1" applyAlignment="1" applyProtection="1">
      <alignment horizontal="right"/>
    </xf>
    <xf numFmtId="0" fontId="22" fillId="40" borderId="19" xfId="0" applyFont="1" applyFill="1" applyBorder="1" applyAlignment="1" applyProtection="1">
      <alignment horizontal="center" vertical="center" wrapText="1"/>
    </xf>
    <xf numFmtId="0" fontId="22" fillId="40" borderId="31" xfId="0" applyFont="1" applyFill="1" applyBorder="1" applyAlignment="1" applyProtection="1">
      <alignment horizontal="center" vertical="center" wrapText="1"/>
    </xf>
    <xf numFmtId="0" fontId="22" fillId="40" borderId="0" xfId="0" applyFont="1" applyFill="1" applyBorder="1" applyAlignment="1" applyProtection="1">
      <alignment horizontal="center" vertical="center" wrapText="1"/>
    </xf>
    <xf numFmtId="0" fontId="22" fillId="40" borderId="14" xfId="0" applyFont="1" applyFill="1" applyBorder="1" applyAlignment="1" applyProtection="1">
      <alignment horizontal="center" vertical="center" wrapText="1"/>
    </xf>
    <xf numFmtId="0" fontId="22" fillId="40" borderId="21" xfId="0" applyFont="1" applyFill="1" applyBorder="1" applyAlignment="1" applyProtection="1">
      <alignment horizontal="center" vertical="center" wrapText="1"/>
    </xf>
    <xf numFmtId="0" fontId="22" fillId="40" borderId="11" xfId="0" applyFont="1" applyFill="1" applyBorder="1" applyAlignment="1" applyProtection="1">
      <alignment horizontal="center" vertical="center" wrapText="1"/>
    </xf>
    <xf numFmtId="0" fontId="24" fillId="40" borderId="13" xfId="0" applyFont="1" applyFill="1" applyBorder="1" applyAlignment="1" applyProtection="1">
      <alignment horizontal="right"/>
    </xf>
    <xf numFmtId="0" fontId="24" fillId="40" borderId="0" xfId="0" applyFont="1" applyFill="1" applyBorder="1" applyAlignment="1" applyProtection="1">
      <alignment horizontal="right"/>
    </xf>
    <xf numFmtId="0" fontId="23" fillId="40" borderId="0" xfId="0" applyFont="1" applyFill="1" applyBorder="1" applyAlignment="1" applyProtection="1">
      <alignment horizontal="center"/>
    </xf>
    <xf numFmtId="0" fontId="1" fillId="40" borderId="19" xfId="0" applyFont="1" applyFill="1" applyBorder="1" applyAlignment="1" applyProtection="1">
      <alignment horizontal="left"/>
      <protection locked="0"/>
    </xf>
    <xf numFmtId="1" fontId="20" fillId="16" borderId="0" xfId="0" applyNumberFormat="1" applyFont="1" applyFill="1" applyBorder="1" applyAlignment="1" applyProtection="1">
      <alignment horizontal="center"/>
    </xf>
    <xf numFmtId="0" fontId="7" fillId="16" borderId="12" xfId="0" applyFont="1" applyFill="1" applyBorder="1" applyAlignment="1" applyProtection="1">
      <alignment horizontal="right"/>
    </xf>
    <xf numFmtId="0" fontId="7" fillId="16" borderId="21" xfId="0" applyFont="1" applyFill="1" applyBorder="1" applyAlignment="1" applyProtection="1">
      <alignment horizontal="right"/>
    </xf>
    <xf numFmtId="1" fontId="20" fillId="16" borderId="21" xfId="0" applyNumberFormat="1" applyFont="1" applyFill="1" applyBorder="1" applyAlignment="1" applyProtection="1">
      <alignment horizontal="center"/>
    </xf>
    <xf numFmtId="0" fontId="10" fillId="0" borderId="37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14" fillId="28" borderId="10" xfId="0" applyFont="1" applyFill="1" applyBorder="1" applyAlignment="1" applyProtection="1">
      <alignment horizontal="center" vertical="center" wrapText="1"/>
    </xf>
    <xf numFmtId="0" fontId="14" fillId="28" borderId="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4" fillId="28" borderId="25" xfId="0" applyFont="1" applyFill="1" applyBorder="1" applyAlignment="1" applyProtection="1">
      <alignment horizontal="center" vertical="center" wrapText="1"/>
    </xf>
    <xf numFmtId="0" fontId="14" fillId="28" borderId="23" xfId="0" applyFont="1" applyFill="1" applyBorder="1" applyAlignment="1" applyProtection="1">
      <alignment horizontal="center" vertical="center" wrapText="1"/>
    </xf>
    <xf numFmtId="0" fontId="14" fillId="28" borderId="13" xfId="0" applyFont="1" applyFill="1" applyBorder="1" applyAlignment="1" applyProtection="1">
      <alignment horizontal="center" vertical="center" wrapText="1"/>
    </xf>
    <xf numFmtId="0" fontId="14" fillId="28" borderId="30" xfId="0" applyFont="1" applyFill="1" applyBorder="1" applyAlignment="1" applyProtection="1">
      <alignment horizontal="center" vertical="center" wrapText="1"/>
    </xf>
    <xf numFmtId="0" fontId="14" fillId="28" borderId="27" xfId="0" applyFont="1" applyFill="1" applyBorder="1" applyAlignment="1" applyProtection="1">
      <alignment horizontal="center" vertical="center" wrapText="1"/>
    </xf>
    <xf numFmtId="0" fontId="14" fillId="28" borderId="26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14" fillId="16" borderId="25" xfId="0" applyFont="1" applyFill="1" applyBorder="1" applyAlignment="1" applyProtection="1">
      <alignment horizontal="center" vertical="center" wrapText="1"/>
    </xf>
    <xf numFmtId="0" fontId="14" fillId="16" borderId="23" xfId="0" applyFont="1" applyFill="1" applyBorder="1" applyAlignment="1" applyProtection="1">
      <alignment horizontal="center" vertical="center" wrapText="1"/>
    </xf>
    <xf numFmtId="0" fontId="14" fillId="16" borderId="13" xfId="0" applyFont="1" applyFill="1" applyBorder="1" applyAlignment="1" applyProtection="1">
      <alignment horizontal="center" vertical="center" wrapText="1"/>
    </xf>
    <xf numFmtId="0" fontId="14" fillId="16" borderId="30" xfId="0" applyFont="1" applyFill="1" applyBorder="1" applyAlignment="1" applyProtection="1">
      <alignment horizontal="center" vertical="center" wrapText="1"/>
    </xf>
    <xf numFmtId="0" fontId="14" fillId="16" borderId="27" xfId="0" applyFont="1" applyFill="1" applyBorder="1" applyAlignment="1" applyProtection="1">
      <alignment horizontal="center" vertical="center" wrapText="1"/>
    </xf>
    <xf numFmtId="0" fontId="14" fillId="16" borderId="26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7" fillId="14" borderId="20" xfId="0" applyFont="1" applyFill="1" applyBorder="1" applyAlignment="1" applyProtection="1">
      <alignment horizontal="center"/>
    </xf>
    <xf numFmtId="0" fontId="7" fillId="14" borderId="16" xfId="0" applyFont="1" applyFill="1" applyBorder="1" applyAlignment="1" applyProtection="1">
      <alignment horizontal="center"/>
    </xf>
    <xf numFmtId="0" fontId="7" fillId="14" borderId="18" xfId="0" applyFont="1" applyFill="1" applyBorder="1" applyAlignment="1" applyProtection="1">
      <alignment horizontal="center"/>
    </xf>
    <xf numFmtId="0" fontId="7" fillId="14" borderId="17" xfId="0" applyFont="1" applyFill="1" applyBorder="1" applyAlignment="1" applyProtection="1">
      <alignment horizontal="center"/>
    </xf>
    <xf numFmtId="0" fontId="8" fillId="14" borderId="5" xfId="0" applyFont="1" applyFill="1" applyBorder="1" applyAlignment="1" applyProtection="1">
      <alignment horizontal="center" vertical="center"/>
    </xf>
    <xf numFmtId="0" fontId="8" fillId="14" borderId="2" xfId="0" applyFont="1" applyFill="1" applyBorder="1" applyAlignment="1" applyProtection="1">
      <alignment horizontal="center" vertical="center"/>
    </xf>
    <xf numFmtId="0" fontId="8" fillId="14" borderId="4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10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14" borderId="9" xfId="0" applyFont="1" applyFill="1" applyBorder="1" applyAlignment="1" applyProtection="1">
      <alignment horizontal="center" vertical="center"/>
    </xf>
    <xf numFmtId="0" fontId="8" fillId="14" borderId="8" xfId="0" applyFont="1" applyFill="1" applyBorder="1" applyAlignment="1" applyProtection="1">
      <alignment horizontal="center" vertical="center"/>
    </xf>
    <xf numFmtId="0" fontId="20" fillId="16" borderId="19" xfId="0" applyFont="1" applyFill="1" applyBorder="1" applyAlignment="1" applyProtection="1">
      <alignment horizontal="center"/>
    </xf>
    <xf numFmtId="0" fontId="20" fillId="16" borderId="31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29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34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34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 2 2" xfId="1"/>
  </cellStyles>
  <dxfs count="6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102051</xdr:colOff>
      <xdr:row>1</xdr:row>
      <xdr:rowOff>28575</xdr:rowOff>
    </xdr:from>
    <xdr:to>
      <xdr:col>26</xdr:col>
      <xdr:colOff>425901</xdr:colOff>
      <xdr:row>4</xdr:row>
      <xdr:rowOff>95250</xdr:rowOff>
    </xdr:to>
    <xdr:pic>
      <xdr:nvPicPr>
        <xdr:cNvPr id="2" name="Picture 1" descr="3b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-2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251" y="219075"/>
          <a:ext cx="119062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autoPageBreaks="0"/>
  </sheetPr>
  <dimension ref="A1:AZ57"/>
  <sheetViews>
    <sheetView tabSelected="1" topLeftCell="A37" zoomScaleNormal="100" workbookViewId="0">
      <selection activeCell="D49" sqref="D49"/>
    </sheetView>
  </sheetViews>
  <sheetFormatPr defaultRowHeight="15" x14ac:dyDescent="0.25"/>
  <cols>
    <col min="1" max="1" width="0.85546875" style="1" customWidth="1"/>
    <col min="2" max="3" width="8.5703125" style="1" customWidth="1"/>
    <col min="4" max="4" width="15.7109375" style="1" customWidth="1"/>
    <col min="5" max="7" width="2.85546875" style="1" customWidth="1"/>
    <col min="8" max="8" width="3.28515625" style="1" customWidth="1"/>
    <col min="9" max="9" width="3" style="1" customWidth="1"/>
    <col min="10" max="10" width="0.5703125" style="1" customWidth="1"/>
    <col min="11" max="21" width="9.7109375" style="1" hidden="1" customWidth="1"/>
    <col min="22" max="22" width="20.5703125" style="1" hidden="1" customWidth="1"/>
    <col min="23" max="25" width="9.7109375" style="1" hidden="1" customWidth="1"/>
    <col min="26" max="26" width="3.42578125" style="1" hidden="1" customWidth="1"/>
    <col min="27" max="27" width="9" style="3" customWidth="1"/>
    <col min="28" max="28" width="8.5703125" style="3" customWidth="1"/>
    <col min="29" max="29" width="15.7109375" style="3" customWidth="1"/>
    <col min="30" max="30" width="3.140625" style="3" customWidth="1"/>
    <col min="31" max="33" width="2.85546875" style="3" customWidth="1"/>
    <col min="34" max="34" width="3.140625" style="2" customWidth="1"/>
    <col min="35" max="35" width="5.42578125" style="1" customWidth="1"/>
    <col min="36" max="46" width="9.140625" style="1" hidden="1" customWidth="1"/>
    <col min="47" max="47" width="21.28515625" style="1" hidden="1" customWidth="1"/>
    <col min="48" max="48" width="9.140625" style="1" hidden="1" customWidth="1"/>
    <col min="49" max="49" width="11.5703125" style="1" hidden="1" customWidth="1"/>
    <col min="50" max="50" width="9.140625" style="1" hidden="1" customWidth="1"/>
    <col min="51" max="51" width="3.5703125" style="1" customWidth="1"/>
    <col min="52" max="52" width="9.140625" style="1" customWidth="1"/>
    <col min="53" max="16384" width="9.140625" style="1"/>
  </cols>
  <sheetData>
    <row r="1" spans="1:52" ht="15.75" thickBot="1" x14ac:dyDescent="0.3"/>
    <row r="2" spans="1:52" x14ac:dyDescent="0.25">
      <c r="B2" s="167" t="s">
        <v>123</v>
      </c>
      <c r="C2" s="168"/>
      <c r="D2" s="178"/>
      <c r="E2" s="178"/>
      <c r="F2" s="178"/>
      <c r="G2" s="178"/>
      <c r="H2" s="154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2"/>
      <c r="AA2" s="152"/>
      <c r="AB2" s="169" t="s">
        <v>122</v>
      </c>
      <c r="AC2" s="169"/>
      <c r="AD2" s="169"/>
      <c r="AE2" s="169"/>
      <c r="AF2" s="169"/>
      <c r="AG2" s="169"/>
      <c r="AH2" s="170"/>
    </row>
    <row r="3" spans="1:52" x14ac:dyDescent="0.25">
      <c r="B3" s="175" t="s">
        <v>121</v>
      </c>
      <c r="C3" s="176"/>
      <c r="D3" s="155"/>
      <c r="E3" s="155"/>
      <c r="F3" s="155"/>
      <c r="G3" s="155"/>
      <c r="H3" s="151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7"/>
      <c r="AA3" s="147"/>
      <c r="AB3" s="171"/>
      <c r="AC3" s="171"/>
      <c r="AD3" s="171"/>
      <c r="AE3" s="171"/>
      <c r="AF3" s="171"/>
      <c r="AG3" s="171"/>
      <c r="AH3" s="172"/>
    </row>
    <row r="4" spans="1:52" x14ac:dyDescent="0.25">
      <c r="B4" s="175" t="s">
        <v>120</v>
      </c>
      <c r="C4" s="176"/>
      <c r="D4" s="150" t="str">
        <f>IFERROR(ROUND(W12+W21+W28+W37+AV12+AV21+AV28+AV37+W46+AV46,2)/(W13+W22+W29+W38+AV13+AV22+AV29+AV38+AV47+W47)," ")</f>
        <v xml:space="preserve"> </v>
      </c>
      <c r="E4" s="150"/>
      <c r="F4" s="150"/>
      <c r="G4" s="150"/>
      <c r="H4" s="150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7"/>
      <c r="AA4" s="147"/>
      <c r="AB4" s="171"/>
      <c r="AC4" s="171"/>
      <c r="AD4" s="171"/>
      <c r="AE4" s="171"/>
      <c r="AF4" s="171"/>
      <c r="AG4" s="171"/>
      <c r="AH4" s="172"/>
    </row>
    <row r="5" spans="1:52" ht="15.75" thickBot="1" x14ac:dyDescent="0.3">
      <c r="B5" s="149"/>
      <c r="C5" s="177" t="str">
        <f>IF(AND(D4&gt;1.99,E9=0,AD8=0),"Öğrenci Mezuniyete Hak Kazanmıştır"," ")</f>
        <v xml:space="preserve"> </v>
      </c>
      <c r="D5" s="177"/>
      <c r="E5" s="177"/>
      <c r="F5" s="177"/>
      <c r="G5" s="177"/>
      <c r="H5" s="177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7"/>
      <c r="AA5" s="147"/>
      <c r="AB5" s="173"/>
      <c r="AC5" s="173"/>
      <c r="AD5" s="173"/>
      <c r="AE5" s="173"/>
      <c r="AF5" s="173"/>
      <c r="AG5" s="173"/>
      <c r="AH5" s="174"/>
    </row>
    <row r="6" spans="1:52" x14ac:dyDescent="0.25">
      <c r="B6" s="156" t="s">
        <v>119</v>
      </c>
      <c r="C6" s="157"/>
      <c r="D6" s="157"/>
      <c r="E6" s="158">
        <f>SUM(U12:U53)+SUM(AT12:AT53)</f>
        <v>0</v>
      </c>
      <c r="F6" s="158"/>
      <c r="G6" s="159" t="s">
        <v>118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61">
        <f>(Y15+Y24+Y31+Y40+AX15+AX24+AX31+AX40)</f>
        <v>0</v>
      </c>
      <c r="AC6" s="146" t="s">
        <v>117</v>
      </c>
      <c r="AD6" s="145">
        <f>Y16+Y25+Y32+Y41+AX41+AX32+AX25+AX16+Y50+AX50</f>
        <v>0</v>
      </c>
      <c r="AE6" s="237" t="s">
        <v>116</v>
      </c>
      <c r="AF6" s="237"/>
      <c r="AG6" s="237"/>
      <c r="AH6" s="238"/>
    </row>
    <row r="7" spans="1:52" x14ac:dyDescent="0.25">
      <c r="B7" s="163" t="s">
        <v>115</v>
      </c>
      <c r="C7" s="164"/>
      <c r="D7" s="164"/>
      <c r="E7" s="165">
        <f>W14+W23+W30+W39+AV14+AV23+AV30+AV39</f>
        <v>0</v>
      </c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2"/>
      <c r="AC7" s="141" t="s">
        <v>114</v>
      </c>
      <c r="AD7" s="143">
        <f>Y14+Y23+Y30+Y39+AX39+AX30+AX23+AX14+AX48+Y48</f>
        <v>0</v>
      </c>
      <c r="AE7" s="142"/>
      <c r="AF7" s="140"/>
      <c r="AG7" s="140"/>
      <c r="AH7" s="139"/>
    </row>
    <row r="8" spans="1:52" x14ac:dyDescent="0.25">
      <c r="B8" s="163" t="s">
        <v>113</v>
      </c>
      <c r="C8" s="164"/>
      <c r="D8" s="164"/>
      <c r="E8" s="179">
        <f>W14+W23+W30+W39+AV39+AV30+AV23+AV14+W48+AV48</f>
        <v>0</v>
      </c>
      <c r="F8" s="179"/>
      <c r="G8" s="140"/>
      <c r="H8" s="164" t="s">
        <v>112</v>
      </c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44">
        <f>45-AB6</f>
        <v>45</v>
      </c>
      <c r="AC8" s="141" t="s">
        <v>111</v>
      </c>
      <c r="AD8" s="144">
        <f>Y12+Y21+Y28+Y37+AX37+AX28+AX21+AX12+Y46+AX46</f>
        <v>0</v>
      </c>
      <c r="AE8" s="144"/>
      <c r="AF8" s="140"/>
      <c r="AG8" s="140"/>
      <c r="AH8" s="139"/>
    </row>
    <row r="9" spans="1:52" ht="15.75" thickBot="1" x14ac:dyDescent="0.3">
      <c r="B9" s="180" t="s">
        <v>110</v>
      </c>
      <c r="C9" s="181"/>
      <c r="D9" s="181"/>
      <c r="E9" s="182">
        <f>127-E7</f>
        <v>127</v>
      </c>
      <c r="F9" s="182"/>
      <c r="G9" s="136"/>
      <c r="H9" s="136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7" t="str">
        <f>IF(AND((Y13+Y22+Y29+Y38+AX13+AX22+AX29+AX38+Y47+AX47)&gt;0,AD8&gt;0),"DİKKAT: Öğrencinin almak zorunda olduğu F ve W dersleri var.",IF((Y13+Y22+Y29+Y38+AX13+AX22+AX29+AX38+AX47+Y47)&gt;0,"DİKKAT: Öğrencinin almak zorunda olduğu W dersi var.",IF(AD8&gt;0,"DİKKAT: Öğrencinin almak zorunda olduğu F dersi var."," ")))</f>
        <v xml:space="preserve"> </v>
      </c>
      <c r="AB9" s="136"/>
      <c r="AC9" s="136"/>
      <c r="AD9" s="136"/>
      <c r="AE9" s="136"/>
      <c r="AF9" s="136"/>
      <c r="AG9" s="136"/>
      <c r="AH9" s="135"/>
      <c r="AI9" s="26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ht="3.95" customHeight="1" thickBot="1" x14ac:dyDescent="0.3">
      <c r="A10" s="3"/>
      <c r="B10" s="134"/>
      <c r="AH10" s="13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ht="15.75" thickBot="1" x14ac:dyDescent="0.3">
      <c r="B11" s="111">
        <f>7-Y15</f>
        <v>7</v>
      </c>
      <c r="C11" s="183" t="s">
        <v>109</v>
      </c>
      <c r="D11" s="184"/>
      <c r="E11" s="184"/>
      <c r="F11" s="184"/>
      <c r="G11" s="184"/>
      <c r="H11" s="184"/>
      <c r="I11" s="185"/>
      <c r="J11" s="113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3"/>
      <c r="W11" s="3"/>
      <c r="X11" s="3"/>
      <c r="Y11" s="3"/>
      <c r="Z11" s="116"/>
      <c r="AA11" s="111">
        <f>7-AX15</f>
        <v>7</v>
      </c>
      <c r="AB11" s="186" t="s">
        <v>108</v>
      </c>
      <c r="AC11" s="187"/>
      <c r="AD11" s="187"/>
      <c r="AE11" s="187"/>
      <c r="AF11" s="187"/>
      <c r="AG11" s="187"/>
      <c r="AH11" s="188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Y11" s="3"/>
      <c r="AZ11" s="3"/>
    </row>
    <row r="12" spans="1:52" x14ac:dyDescent="0.25">
      <c r="B12" s="99" t="s">
        <v>107</v>
      </c>
      <c r="C12" s="239" t="s">
        <v>106</v>
      </c>
      <c r="D12" s="239"/>
      <c r="E12" s="98"/>
      <c r="F12" s="98"/>
      <c r="G12" s="98"/>
      <c r="H12" s="98"/>
      <c r="I12" s="97"/>
      <c r="J12" s="32"/>
      <c r="K12" s="96" t="str">
        <f t="shared" ref="K12:K18" si="0">IF(OR(I12="AA",I12="BA",I12="BB",I12="CB",I12="CC",I12="DC",I12="DD",I12="F",I12="I",I12="FA",I12="FF",I12="W",I12="T"),I12,IF(OR(H12="AA",H12="BA",H12="BB",H12="CB",H12="CC",H12="DC",H12="DD",H12="F",H12="I",H12="FA",H12="FF",H12="W",H12="T"),H12,IF(OR(G12="AA",G12="BA",G12="BB",G12="CB",G12="CC",G12="DC",G12="DD",G12="F",G12="I",G12="FA",G12="FF",G12="W",G12="T"),G12,IF(OR(F12="AA",F12="BA",F12="BB",F12="CB",F12="CC",F12="DC",F12="DD",F12="F",F12="FA",F12="FF",F12="I",F12="W",F12="T"),F12,IF(OR(E12="AA",E12="BA",E12="BB",E12="CB",E12="CC",E12="DC",E12="DD",E12="F",E12="FA",E12="FF",E12="I",E12="W",E12="T"),E12,"")))))</f>
        <v/>
      </c>
      <c r="L12" s="95">
        <f t="shared" ref="L12:L18" si="1">IF(K12="AA",4,IF(K12="BA",3.5,IF(K12="BB",3,IF(K12="CB",2.5,IF(K12="CC",2,IF(K12="DC",1.5,IF(K12="DD",1,0)))))))</f>
        <v>0</v>
      </c>
      <c r="M12" s="94">
        <v>3</v>
      </c>
      <c r="N12" s="93">
        <f t="shared" ref="N12:N18" si="2">IF(OR(K12="T",K12="W",K12="I", K12=""),0,1)</f>
        <v>0</v>
      </c>
      <c r="O12" s="92">
        <f t="shared" ref="O12:O18" si="3">IF(OR(K12="AA",K12="BA",K12="BB",K12="CB",K12="CC",K12="DC",K12="DD",K12="T"),1,0)</f>
        <v>0</v>
      </c>
      <c r="P12" s="91">
        <f t="shared" ref="P12:P18" si="4">N12*M12</f>
        <v>0</v>
      </c>
      <c r="Q12" s="90">
        <f t="shared" ref="Q12:Q18" si="5">P12*L12</f>
        <v>0</v>
      </c>
      <c r="R12" s="89">
        <f t="shared" ref="R12:R18" si="6">O12*M12</f>
        <v>0</v>
      </c>
      <c r="S12" s="88">
        <f t="shared" ref="S12:S18" si="7">COUNTIF(E12:I12,"AA")+COUNTIF(E12:I12,"BA")+COUNTIF(E12:I12,"BB")+COUNTIF(E12:I12,"CB")+COUNTIF(E12:I12,"CC")+COUNTIF(E12:I12,"DC")+COUNTIF(E12:I12,"DD")+COUNTIF(E12:I12,"F")+COUNTIF(E12:I12,"I")+COUNTIF(E12:I12,"W")+COUNTIF(E12:I12,"T")+COUNTIF(E12:I12,"FF")+COUNTIF(E12:I12,"FA")</f>
        <v>0</v>
      </c>
      <c r="T12" s="87">
        <f t="shared" ref="T12:T18" si="8">IF(S12&gt;0,S12-1,0)</f>
        <v>0</v>
      </c>
      <c r="U12" s="66">
        <f t="shared" ref="U12:U18" si="9">(S12-T12)*M12</f>
        <v>0</v>
      </c>
      <c r="V12" s="109" t="s">
        <v>18</v>
      </c>
      <c r="W12" s="108">
        <f>SUM(Q12:Q18)</f>
        <v>0</v>
      </c>
      <c r="X12" s="107" t="s">
        <v>17</v>
      </c>
      <c r="Y12" s="106">
        <f>COUNTIF(K12:K18,"f")+COUNTIF(K12:K18,"fa")+COUNTIF(K12:K18,"ff")</f>
        <v>0</v>
      </c>
      <c r="Z12" s="32"/>
      <c r="AA12" s="123" t="s">
        <v>105</v>
      </c>
      <c r="AB12" s="240" t="s">
        <v>104</v>
      </c>
      <c r="AC12" s="240"/>
      <c r="AD12" s="132"/>
      <c r="AE12" s="132"/>
      <c r="AF12" s="132"/>
      <c r="AG12" s="132"/>
      <c r="AH12" s="131"/>
      <c r="AJ12" s="96" t="str">
        <f t="shared" ref="AJ12:AJ18" si="10">IF(OR(AH12="AA",AH12="BA",AH12="BB",AH12="CB",AH12="CC",AH12="DC",AH12="DD",AH12="F",AH12="I",AH12="FA",AH12="FF",AH12="W",AH12="T"),AH12,IF(OR(AG12="AA",AG12="BA",AG12="BB",AG12="CB",AG12="CC",AG12="DC",AG12="DD",AG12="F",AG12="I",AG12="FA",AG12="FF",AG12="W",AG12="T"),AG12,IF(OR(AF12="AA",AF12="BA",AF12="BB",AF12="CB",AF12="CC",AF12="DC",AF12="DD",AF12="F",AF12="I",AF12="FA",AF12="FF",AF12="W",AF12="T"),AF12,IF(OR(AE12="AA",AE12="BA",AE12="BB",AE12="CB",AE12="CC",AE12="DC",AE12="DD",AE12="F",AE12="FA",AE12="FF",AE12="I",AE12="W",AE12="T"),AE12,IF(OR(AD12="AA",AD12="BA",AD12="BB",AD12="CB",AD12="CC",AD12="DC",AD12="DD",AD12="F",AD12="FA",AD12="FF",AD12="I",AD12="W",AD12="T"),AD12,"")))))</f>
        <v/>
      </c>
      <c r="AK12" s="95">
        <f t="shared" ref="AK12:AK18" si="11">IF(AJ12="AA",4,IF(AJ12="BA",3.5,IF(AJ12="BB",3,IF(AJ12="CB",2.5,IF(AJ12="CC",2,IF(AJ12="DC",1.5,IF(AJ12="DD",1,0)))))))</f>
        <v>0</v>
      </c>
      <c r="AL12" s="94">
        <v>3</v>
      </c>
      <c r="AM12" s="93">
        <f t="shared" ref="AM12:AM18" si="12">IF(OR(AJ12="T",AJ12="W",AJ12="I", AJ12=""),0,1)</f>
        <v>0</v>
      </c>
      <c r="AN12" s="92">
        <f t="shared" ref="AN12:AN18" si="13">IF(OR(AJ12="AA",AJ12="BA",AJ12="BB",AJ12="CB",AJ12="CC",AJ12="DC",AJ12="DD",AJ12="T"),1,0)</f>
        <v>0</v>
      </c>
      <c r="AO12" s="91">
        <f t="shared" ref="AO12:AO18" si="14">AM12*AL12</f>
        <v>0</v>
      </c>
      <c r="AP12" s="90">
        <f t="shared" ref="AP12:AP18" si="15">AO12*AK12</f>
        <v>0</v>
      </c>
      <c r="AQ12" s="89">
        <f t="shared" ref="AQ12:AQ18" si="16">AN12*AL12</f>
        <v>0</v>
      </c>
      <c r="AR12" s="88">
        <f t="shared" ref="AR12:AR18" si="17">COUNTIF(AD12:AH12,"AA")+COUNTIF(AD12:AH12,"BA")+COUNTIF(AD12:AH12,"BB")+COUNTIF(AD12:AH12,"CB")+COUNTIF(AD12:AH12,"CC")+COUNTIF(AD12:AH12,"DC")+COUNTIF(AD12:AH12,"DD")+COUNTIF(AD12:AH12,"F")+COUNTIF(AD12:AH12,"I")+COUNTIF(AD12:AH12,"W")+COUNTIF(AD12:AH12,"T")+COUNTIF(AD12:AH12,"FF")+COUNTIF(AD12:AH12,"FA")</f>
        <v>0</v>
      </c>
      <c r="AS12" s="87">
        <f t="shared" ref="AS12:AS18" si="18">IF(AR12&gt;0,AR12-1,0)</f>
        <v>0</v>
      </c>
      <c r="AT12" s="66">
        <f t="shared" ref="AT12:AT18" si="19">(AR12-AS12)*AL12</f>
        <v>0</v>
      </c>
      <c r="AU12" s="109" t="s">
        <v>18</v>
      </c>
      <c r="AV12" s="108">
        <f>SUM(AP12:AP18)</f>
        <v>0</v>
      </c>
      <c r="AW12" s="107" t="s">
        <v>17</v>
      </c>
      <c r="AX12" s="106">
        <f>COUNTIF(AJ12:AJ18,"f")+COUNTIF(AJ12:AJ18,"fa")+COUNTIF(AJ12:AJ18,"ff")</f>
        <v>0</v>
      </c>
      <c r="AY12" s="3"/>
      <c r="AZ12" s="3"/>
    </row>
    <row r="13" spans="1:52" x14ac:dyDescent="0.25">
      <c r="B13" s="99" t="s">
        <v>103</v>
      </c>
      <c r="C13" s="239" t="s">
        <v>102</v>
      </c>
      <c r="D13" s="239"/>
      <c r="E13" s="98"/>
      <c r="F13" s="98"/>
      <c r="G13" s="98"/>
      <c r="H13" s="98"/>
      <c r="I13" s="97"/>
      <c r="J13" s="32"/>
      <c r="K13" s="96" t="str">
        <f t="shared" si="0"/>
        <v/>
      </c>
      <c r="L13" s="95">
        <f t="shared" si="1"/>
        <v>0</v>
      </c>
      <c r="M13" s="94">
        <v>3</v>
      </c>
      <c r="N13" s="93">
        <f t="shared" si="2"/>
        <v>0</v>
      </c>
      <c r="O13" s="92">
        <f t="shared" si="3"/>
        <v>0</v>
      </c>
      <c r="P13" s="91">
        <f t="shared" si="4"/>
        <v>0</v>
      </c>
      <c r="Q13" s="90">
        <f t="shared" si="5"/>
        <v>0</v>
      </c>
      <c r="R13" s="89">
        <f t="shared" si="6"/>
        <v>0</v>
      </c>
      <c r="S13" s="88">
        <f t="shared" si="7"/>
        <v>0</v>
      </c>
      <c r="T13" s="87">
        <f t="shared" si="8"/>
        <v>0</v>
      </c>
      <c r="U13" s="66">
        <f t="shared" si="9"/>
        <v>0</v>
      </c>
      <c r="V13" s="103" t="s">
        <v>16</v>
      </c>
      <c r="W13" s="102">
        <f>SUM(P12:P18)</f>
        <v>0</v>
      </c>
      <c r="X13" s="101" t="s">
        <v>15</v>
      </c>
      <c r="Y13" s="100">
        <f>COUNTIF(K12:K18,"W")</f>
        <v>0</v>
      </c>
      <c r="Z13" s="32"/>
      <c r="AA13" s="99" t="s">
        <v>101</v>
      </c>
      <c r="AB13" s="240" t="s">
        <v>100</v>
      </c>
      <c r="AC13" s="240"/>
      <c r="AD13" s="132"/>
      <c r="AE13" s="132"/>
      <c r="AF13" s="132"/>
      <c r="AG13" s="132"/>
      <c r="AH13" s="131"/>
      <c r="AJ13" s="96" t="str">
        <f t="shared" si="10"/>
        <v/>
      </c>
      <c r="AK13" s="95">
        <f t="shared" si="11"/>
        <v>0</v>
      </c>
      <c r="AL13" s="94">
        <v>3</v>
      </c>
      <c r="AM13" s="93">
        <f t="shared" si="12"/>
        <v>0</v>
      </c>
      <c r="AN13" s="92">
        <f t="shared" si="13"/>
        <v>0</v>
      </c>
      <c r="AO13" s="91">
        <f t="shared" si="14"/>
        <v>0</v>
      </c>
      <c r="AP13" s="90">
        <f t="shared" si="15"/>
        <v>0</v>
      </c>
      <c r="AQ13" s="89">
        <f t="shared" si="16"/>
        <v>0</v>
      </c>
      <c r="AR13" s="88">
        <f t="shared" si="17"/>
        <v>0</v>
      </c>
      <c r="AS13" s="87">
        <f t="shared" si="18"/>
        <v>0</v>
      </c>
      <c r="AT13" s="66">
        <f t="shared" si="19"/>
        <v>0</v>
      </c>
      <c r="AU13" s="103" t="s">
        <v>16</v>
      </c>
      <c r="AV13" s="102">
        <f>SUM(AO12:AO18)</f>
        <v>0</v>
      </c>
      <c r="AW13" s="101" t="s">
        <v>15</v>
      </c>
      <c r="AX13" s="100">
        <f>COUNTIF(AJ12:AJ18,"W")</f>
        <v>0</v>
      </c>
      <c r="AY13" s="3"/>
      <c r="AZ13" s="3"/>
    </row>
    <row r="14" spans="1:52" ht="15.75" thickBot="1" x14ac:dyDescent="0.3">
      <c r="B14" s="123" t="s">
        <v>99</v>
      </c>
      <c r="C14" s="240" t="s">
        <v>98</v>
      </c>
      <c r="D14" s="240"/>
      <c r="E14" s="98"/>
      <c r="F14" s="98"/>
      <c r="G14" s="98"/>
      <c r="H14" s="98"/>
      <c r="I14" s="97"/>
      <c r="J14" s="32"/>
      <c r="K14" s="96" t="str">
        <f t="shared" si="0"/>
        <v/>
      </c>
      <c r="L14" s="95">
        <f t="shared" si="1"/>
        <v>0</v>
      </c>
      <c r="M14" s="94">
        <v>2</v>
      </c>
      <c r="N14" s="93">
        <f t="shared" si="2"/>
        <v>0</v>
      </c>
      <c r="O14" s="92">
        <f t="shared" si="3"/>
        <v>0</v>
      </c>
      <c r="P14" s="91">
        <f t="shared" si="4"/>
        <v>0</v>
      </c>
      <c r="Q14" s="90">
        <f t="shared" si="5"/>
        <v>0</v>
      </c>
      <c r="R14" s="89">
        <f t="shared" si="6"/>
        <v>0</v>
      </c>
      <c r="S14" s="88">
        <f t="shared" si="7"/>
        <v>0</v>
      </c>
      <c r="T14" s="87">
        <f t="shared" si="8"/>
        <v>0</v>
      </c>
      <c r="U14" s="66">
        <f t="shared" si="9"/>
        <v>0</v>
      </c>
      <c r="V14" s="86" t="s">
        <v>14</v>
      </c>
      <c r="W14" s="85">
        <f>SUM(R12:R18)</f>
        <v>0</v>
      </c>
      <c r="X14" s="84" t="s">
        <v>13</v>
      </c>
      <c r="Y14" s="83">
        <f>SUM(T12:T18)</f>
        <v>0</v>
      </c>
      <c r="Z14" s="32"/>
      <c r="AA14" s="123" t="s">
        <v>97</v>
      </c>
      <c r="AB14" s="240" t="s">
        <v>96</v>
      </c>
      <c r="AC14" s="240"/>
      <c r="AD14" s="132"/>
      <c r="AE14" s="132"/>
      <c r="AF14" s="132"/>
      <c r="AG14" s="132"/>
      <c r="AH14" s="131"/>
      <c r="AJ14" s="96" t="str">
        <f t="shared" si="10"/>
        <v/>
      </c>
      <c r="AK14" s="95">
        <f t="shared" si="11"/>
        <v>0</v>
      </c>
      <c r="AL14" s="94">
        <v>3</v>
      </c>
      <c r="AM14" s="93">
        <f t="shared" si="12"/>
        <v>0</v>
      </c>
      <c r="AN14" s="92">
        <f t="shared" si="13"/>
        <v>0</v>
      </c>
      <c r="AO14" s="91">
        <f t="shared" si="14"/>
        <v>0</v>
      </c>
      <c r="AP14" s="90">
        <f t="shared" si="15"/>
        <v>0</v>
      </c>
      <c r="AQ14" s="89">
        <f t="shared" si="16"/>
        <v>0</v>
      </c>
      <c r="AR14" s="88">
        <f t="shared" si="17"/>
        <v>0</v>
      </c>
      <c r="AS14" s="87">
        <f t="shared" si="18"/>
        <v>0</v>
      </c>
      <c r="AT14" s="66">
        <f t="shared" si="19"/>
        <v>0</v>
      </c>
      <c r="AU14" s="86" t="s">
        <v>14</v>
      </c>
      <c r="AV14" s="85">
        <f>SUM(AQ12:AQ18)</f>
        <v>0</v>
      </c>
      <c r="AW14" s="84" t="s">
        <v>13</v>
      </c>
      <c r="AX14" s="83">
        <f>SUM(AS12:AS18)</f>
        <v>0</v>
      </c>
      <c r="AY14" s="3"/>
      <c r="AZ14" s="3"/>
    </row>
    <row r="15" spans="1:52" x14ac:dyDescent="0.25">
      <c r="B15" s="123" t="s">
        <v>95</v>
      </c>
      <c r="C15" s="241" t="s">
        <v>94</v>
      </c>
      <c r="D15" s="241"/>
      <c r="E15" s="98"/>
      <c r="F15" s="98"/>
      <c r="G15" s="98"/>
      <c r="H15" s="98"/>
      <c r="I15" s="97"/>
      <c r="J15" s="32"/>
      <c r="K15" s="96" t="str">
        <f t="shared" si="0"/>
        <v/>
      </c>
      <c r="L15" s="95">
        <f t="shared" si="1"/>
        <v>0</v>
      </c>
      <c r="M15" s="94">
        <v>3</v>
      </c>
      <c r="N15" s="93">
        <f t="shared" si="2"/>
        <v>0</v>
      </c>
      <c r="O15" s="92">
        <f t="shared" si="3"/>
        <v>0</v>
      </c>
      <c r="P15" s="91">
        <f t="shared" si="4"/>
        <v>0</v>
      </c>
      <c r="Q15" s="90">
        <f t="shared" si="5"/>
        <v>0</v>
      </c>
      <c r="R15" s="89">
        <f t="shared" si="6"/>
        <v>0</v>
      </c>
      <c r="S15" s="88">
        <f t="shared" si="7"/>
        <v>0</v>
      </c>
      <c r="T15" s="87">
        <f t="shared" si="8"/>
        <v>0</v>
      </c>
      <c r="U15" s="66">
        <f t="shared" si="9"/>
        <v>0</v>
      </c>
      <c r="V15" s="3"/>
      <c r="W15" s="3"/>
      <c r="X15" s="84" t="s">
        <v>10</v>
      </c>
      <c r="Y15" s="83">
        <f>SUM(O12:O18)</f>
        <v>0</v>
      </c>
      <c r="Z15" s="32"/>
      <c r="AA15" s="123" t="s">
        <v>93</v>
      </c>
      <c r="AB15" s="240" t="s">
        <v>92</v>
      </c>
      <c r="AC15" s="240"/>
      <c r="AD15" s="132"/>
      <c r="AE15" s="132"/>
      <c r="AF15" s="132"/>
      <c r="AG15" s="132"/>
      <c r="AH15" s="131"/>
      <c r="AJ15" s="96" t="str">
        <f t="shared" si="10"/>
        <v/>
      </c>
      <c r="AK15" s="95">
        <f t="shared" si="11"/>
        <v>0</v>
      </c>
      <c r="AL15" s="94">
        <v>2</v>
      </c>
      <c r="AM15" s="93">
        <f t="shared" si="12"/>
        <v>0</v>
      </c>
      <c r="AN15" s="92">
        <f t="shared" si="13"/>
        <v>0</v>
      </c>
      <c r="AO15" s="91">
        <f t="shared" si="14"/>
        <v>0</v>
      </c>
      <c r="AP15" s="90">
        <f t="shared" si="15"/>
        <v>0</v>
      </c>
      <c r="AQ15" s="89">
        <f t="shared" si="16"/>
        <v>0</v>
      </c>
      <c r="AR15" s="88">
        <f t="shared" si="17"/>
        <v>0</v>
      </c>
      <c r="AS15" s="87">
        <f t="shared" si="18"/>
        <v>0</v>
      </c>
      <c r="AT15" s="66">
        <f t="shared" si="19"/>
        <v>0</v>
      </c>
      <c r="AU15" s="3"/>
      <c r="AV15" s="3"/>
      <c r="AW15" s="84" t="s">
        <v>10</v>
      </c>
      <c r="AX15" s="83">
        <f>SUM(AN12:AN18)</f>
        <v>0</v>
      </c>
      <c r="AY15" s="3"/>
      <c r="AZ15" s="3"/>
    </row>
    <row r="16" spans="1:52" ht="15.75" thickBot="1" x14ac:dyDescent="0.3">
      <c r="B16" s="99" t="s">
        <v>91</v>
      </c>
      <c r="C16" s="239" t="s">
        <v>90</v>
      </c>
      <c r="D16" s="239"/>
      <c r="E16" s="98"/>
      <c r="F16" s="98"/>
      <c r="G16" s="98"/>
      <c r="H16" s="98"/>
      <c r="I16" s="97"/>
      <c r="J16" s="32"/>
      <c r="K16" s="96" t="str">
        <f t="shared" si="0"/>
        <v/>
      </c>
      <c r="L16" s="95">
        <f t="shared" si="1"/>
        <v>0</v>
      </c>
      <c r="M16" s="94">
        <v>2</v>
      </c>
      <c r="N16" s="93">
        <f t="shared" si="2"/>
        <v>0</v>
      </c>
      <c r="O16" s="92">
        <f t="shared" si="3"/>
        <v>0</v>
      </c>
      <c r="P16" s="91">
        <f t="shared" si="4"/>
        <v>0</v>
      </c>
      <c r="Q16" s="90">
        <f t="shared" si="5"/>
        <v>0</v>
      </c>
      <c r="R16" s="89">
        <f t="shared" si="6"/>
        <v>0</v>
      </c>
      <c r="S16" s="88">
        <f t="shared" si="7"/>
        <v>0</v>
      </c>
      <c r="T16" s="87">
        <f t="shared" si="8"/>
        <v>0</v>
      </c>
      <c r="U16" s="66">
        <f t="shared" si="9"/>
        <v>0</v>
      </c>
      <c r="V16" s="3"/>
      <c r="W16" s="3"/>
      <c r="X16" s="82" t="s">
        <v>7</v>
      </c>
      <c r="Y16" s="81">
        <f>SUM(S12:S18)</f>
        <v>0</v>
      </c>
      <c r="Z16" s="32"/>
      <c r="AA16" s="123" t="s">
        <v>89</v>
      </c>
      <c r="AB16" s="240" t="s">
        <v>88</v>
      </c>
      <c r="AC16" s="240"/>
      <c r="AD16" s="132"/>
      <c r="AE16" s="132"/>
      <c r="AF16" s="132"/>
      <c r="AG16" s="132"/>
      <c r="AH16" s="131"/>
      <c r="AJ16" s="96" t="str">
        <f t="shared" si="10"/>
        <v/>
      </c>
      <c r="AK16" s="95">
        <f t="shared" si="11"/>
        <v>0</v>
      </c>
      <c r="AL16" s="94">
        <v>3</v>
      </c>
      <c r="AM16" s="93">
        <f t="shared" si="12"/>
        <v>0</v>
      </c>
      <c r="AN16" s="92">
        <f t="shared" si="13"/>
        <v>0</v>
      </c>
      <c r="AO16" s="91">
        <f t="shared" si="14"/>
        <v>0</v>
      </c>
      <c r="AP16" s="90">
        <f t="shared" si="15"/>
        <v>0</v>
      </c>
      <c r="AQ16" s="89">
        <f t="shared" si="16"/>
        <v>0</v>
      </c>
      <c r="AR16" s="88">
        <f t="shared" si="17"/>
        <v>0</v>
      </c>
      <c r="AS16" s="87">
        <f t="shared" si="18"/>
        <v>0</v>
      </c>
      <c r="AT16" s="66">
        <f t="shared" si="19"/>
        <v>0</v>
      </c>
      <c r="AU16" s="3"/>
      <c r="AV16" s="3"/>
      <c r="AW16" s="82" t="s">
        <v>7</v>
      </c>
      <c r="AX16" s="81">
        <f>SUM(AR12:AR18)</f>
        <v>0</v>
      </c>
      <c r="AY16" s="3"/>
      <c r="AZ16" s="3"/>
    </row>
    <row r="17" spans="2:52" x14ac:dyDescent="0.25">
      <c r="B17" s="99" t="s">
        <v>87</v>
      </c>
      <c r="C17" s="239" t="s">
        <v>86</v>
      </c>
      <c r="D17" s="239"/>
      <c r="E17" s="98"/>
      <c r="F17" s="98"/>
      <c r="G17" s="98"/>
      <c r="H17" s="98"/>
      <c r="I17" s="97"/>
      <c r="J17" s="32"/>
      <c r="K17" s="96" t="str">
        <f t="shared" si="0"/>
        <v/>
      </c>
      <c r="L17" s="95">
        <f t="shared" si="1"/>
        <v>0</v>
      </c>
      <c r="M17" s="94">
        <v>3</v>
      </c>
      <c r="N17" s="93">
        <f t="shared" si="2"/>
        <v>0</v>
      </c>
      <c r="O17" s="92">
        <f t="shared" si="3"/>
        <v>0</v>
      </c>
      <c r="P17" s="91">
        <f t="shared" si="4"/>
        <v>0</v>
      </c>
      <c r="Q17" s="90">
        <f t="shared" si="5"/>
        <v>0</v>
      </c>
      <c r="R17" s="89">
        <f t="shared" si="6"/>
        <v>0</v>
      </c>
      <c r="S17" s="88">
        <f t="shared" si="7"/>
        <v>0</v>
      </c>
      <c r="T17" s="87">
        <f t="shared" si="8"/>
        <v>0</v>
      </c>
      <c r="U17" s="66">
        <f t="shared" si="9"/>
        <v>0</v>
      </c>
      <c r="V17" s="3"/>
      <c r="W17" s="3"/>
      <c r="X17" s="79"/>
      <c r="Y17" s="79"/>
      <c r="Z17" s="32"/>
      <c r="AA17" s="123" t="s">
        <v>85</v>
      </c>
      <c r="AB17" s="240" t="s">
        <v>84</v>
      </c>
      <c r="AC17" s="240"/>
      <c r="AD17" s="132"/>
      <c r="AE17" s="132"/>
      <c r="AF17" s="132"/>
      <c r="AG17" s="132"/>
      <c r="AH17" s="131"/>
      <c r="AJ17" s="96" t="str">
        <f t="shared" si="10"/>
        <v/>
      </c>
      <c r="AK17" s="95">
        <f t="shared" si="11"/>
        <v>0</v>
      </c>
      <c r="AL17" s="94">
        <v>3</v>
      </c>
      <c r="AM17" s="93">
        <f t="shared" si="12"/>
        <v>0</v>
      </c>
      <c r="AN17" s="92">
        <f t="shared" si="13"/>
        <v>0</v>
      </c>
      <c r="AO17" s="91">
        <f t="shared" si="14"/>
        <v>0</v>
      </c>
      <c r="AP17" s="90">
        <f t="shared" si="15"/>
        <v>0</v>
      </c>
      <c r="AQ17" s="89">
        <f t="shared" si="16"/>
        <v>0</v>
      </c>
      <c r="AR17" s="88">
        <f t="shared" si="17"/>
        <v>0</v>
      </c>
      <c r="AS17" s="87">
        <f t="shared" si="18"/>
        <v>0</v>
      </c>
      <c r="AT17" s="66">
        <f t="shared" si="19"/>
        <v>0</v>
      </c>
      <c r="AU17" s="3"/>
      <c r="AV17" s="3"/>
      <c r="AW17" s="79"/>
      <c r="AX17" s="79"/>
      <c r="AY17" s="3"/>
      <c r="AZ17" s="3"/>
    </row>
    <row r="18" spans="2:52" ht="15.75" thickBot="1" x14ac:dyDescent="0.3">
      <c r="B18" s="130" t="s">
        <v>83</v>
      </c>
      <c r="C18" s="242" t="s">
        <v>82</v>
      </c>
      <c r="D18" s="242"/>
      <c r="E18" s="129"/>
      <c r="F18" s="129"/>
      <c r="G18" s="129"/>
      <c r="H18" s="129"/>
      <c r="I18" s="128"/>
      <c r="J18" s="32"/>
      <c r="K18" s="96" t="str">
        <f t="shared" si="0"/>
        <v/>
      </c>
      <c r="L18" s="95">
        <f t="shared" si="1"/>
        <v>0</v>
      </c>
      <c r="M18" s="94">
        <v>2</v>
      </c>
      <c r="N18" s="93">
        <f t="shared" si="2"/>
        <v>0</v>
      </c>
      <c r="O18" s="92">
        <f t="shared" si="3"/>
        <v>0</v>
      </c>
      <c r="P18" s="91">
        <f t="shared" si="4"/>
        <v>0</v>
      </c>
      <c r="Q18" s="90">
        <f t="shared" si="5"/>
        <v>0</v>
      </c>
      <c r="R18" s="89">
        <f t="shared" si="6"/>
        <v>0</v>
      </c>
      <c r="S18" s="88">
        <f t="shared" si="7"/>
        <v>0</v>
      </c>
      <c r="T18" s="87">
        <f t="shared" si="8"/>
        <v>0</v>
      </c>
      <c r="U18" s="66">
        <f t="shared" si="9"/>
        <v>0</v>
      </c>
      <c r="V18" s="3"/>
      <c r="W18" s="3"/>
      <c r="X18" s="78"/>
      <c r="Y18" s="78"/>
      <c r="Z18" s="127"/>
      <c r="AA18" s="123" t="s">
        <v>81</v>
      </c>
      <c r="AB18" s="239" t="s">
        <v>80</v>
      </c>
      <c r="AC18" s="239"/>
      <c r="AD18" s="126"/>
      <c r="AE18" s="126"/>
      <c r="AF18" s="126"/>
      <c r="AG18" s="126"/>
      <c r="AH18" s="125"/>
      <c r="AI18" s="26"/>
      <c r="AJ18" s="96" t="str">
        <f t="shared" si="10"/>
        <v/>
      </c>
      <c r="AK18" s="95">
        <f t="shared" si="11"/>
        <v>0</v>
      </c>
      <c r="AL18" s="94">
        <v>2</v>
      </c>
      <c r="AM18" s="93">
        <f t="shared" si="12"/>
        <v>0</v>
      </c>
      <c r="AN18" s="92">
        <f t="shared" si="13"/>
        <v>0</v>
      </c>
      <c r="AO18" s="91">
        <f t="shared" si="14"/>
        <v>0</v>
      </c>
      <c r="AP18" s="90">
        <f t="shared" si="15"/>
        <v>0</v>
      </c>
      <c r="AQ18" s="89">
        <f t="shared" si="16"/>
        <v>0</v>
      </c>
      <c r="AR18" s="88">
        <f t="shared" si="17"/>
        <v>0</v>
      </c>
      <c r="AS18" s="87">
        <f t="shared" si="18"/>
        <v>0</v>
      </c>
      <c r="AT18" s="66">
        <f t="shared" si="19"/>
        <v>0</v>
      </c>
      <c r="AU18" s="3"/>
      <c r="AV18" s="3"/>
      <c r="AW18" s="78"/>
      <c r="AX18" s="78"/>
      <c r="AY18" s="3"/>
      <c r="AZ18" s="3"/>
    </row>
    <row r="19" spans="2:52" ht="3.75" customHeight="1" thickBot="1" x14ac:dyDescent="0.3">
      <c r="B19" s="122"/>
      <c r="C19" s="120"/>
      <c r="D19" s="120"/>
      <c r="E19" s="120"/>
      <c r="F19" s="120"/>
      <c r="G19" s="120"/>
      <c r="H19" s="120"/>
      <c r="I19" s="120"/>
      <c r="J19" s="120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0"/>
      <c r="AB19" s="120"/>
      <c r="AC19" s="120"/>
      <c r="AD19" s="120"/>
      <c r="AE19" s="120"/>
      <c r="AF19" s="120"/>
      <c r="AG19" s="120"/>
      <c r="AH19" s="119"/>
      <c r="AI19" s="26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115"/>
      <c r="AV19" s="114"/>
      <c r="AW19" s="114"/>
      <c r="AX19" s="114"/>
      <c r="AY19" s="3"/>
      <c r="AZ19" s="3"/>
    </row>
    <row r="20" spans="2:52" ht="15.75" thickBot="1" x14ac:dyDescent="0.3">
      <c r="B20" s="111">
        <f>5-Y24</f>
        <v>5</v>
      </c>
      <c r="C20" s="183" t="s">
        <v>79</v>
      </c>
      <c r="D20" s="184"/>
      <c r="E20" s="184"/>
      <c r="F20" s="184"/>
      <c r="G20" s="184"/>
      <c r="H20" s="184"/>
      <c r="I20" s="185"/>
      <c r="J20" s="112"/>
      <c r="K20" s="59"/>
      <c r="L20" s="58"/>
      <c r="M20" s="124"/>
      <c r="N20" s="56"/>
      <c r="O20" s="56"/>
      <c r="P20" s="56"/>
      <c r="Q20" s="57"/>
      <c r="R20" s="56"/>
      <c r="S20" s="56"/>
      <c r="T20" s="56"/>
      <c r="U20" s="55"/>
      <c r="V20" s="3"/>
      <c r="W20" s="3"/>
      <c r="X20" s="3"/>
      <c r="Y20" s="3"/>
      <c r="Z20" s="112"/>
      <c r="AA20" s="111">
        <f>5-AX24</f>
        <v>5</v>
      </c>
      <c r="AB20" s="186" t="s">
        <v>78</v>
      </c>
      <c r="AC20" s="187"/>
      <c r="AD20" s="187"/>
      <c r="AE20" s="187"/>
      <c r="AF20" s="187"/>
      <c r="AG20" s="187"/>
      <c r="AH20" s="189"/>
      <c r="AI20" s="26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Y20" s="3"/>
      <c r="AZ20" s="3"/>
    </row>
    <row r="21" spans="2:52" x14ac:dyDescent="0.25">
      <c r="B21" s="99" t="s">
        <v>77</v>
      </c>
      <c r="C21" s="239" t="s">
        <v>76</v>
      </c>
      <c r="D21" s="239"/>
      <c r="E21" s="98"/>
      <c r="F21" s="98"/>
      <c r="G21" s="98"/>
      <c r="H21" s="98"/>
      <c r="I21" s="97"/>
      <c r="J21" s="32"/>
      <c r="K21" s="96" t="str">
        <f>IF(OR(I21="AA",I21="BA",I21="BB",I21="CB",I21="CC",I21="DC",I21="DD",I21="F",I21="I",I21="FA",I21="FF",I21="W",I21="T"),I21,IF(OR(H21="AA",H21="BA",H21="BB",H21="CB",H21="CC",H21="DC",H21="DD",H21="F",H21="I",H21="FA",H21="FF",H21="W",H21="T"),H21,IF(OR(G21="AA",G21="BA",G21="BB",G21="CB",G21="CC",G21="DC",G21="DD",G21="F",G21="I",G21="FA",G21="FF",G21="W",G21="T"),G21,IF(OR(F21="AA",F21="BA",F21="BB",F21="CB",F21="CC",F21="DC",F21="DD",F21="F",F21="FA",F21="FF",F21="I",F21="W",F21="T"),F21,IF(OR(E21="AA",E21="BA",E21="BB",E21="CB",E21="CC",E21="DC",E21="DD",E21="F",E21="FA",E21="FF",E21="I",E21="W",E21="T"),E21,"")))))</f>
        <v/>
      </c>
      <c r="L21" s="95">
        <f>IF(K21="AA",4,IF(K21="BA",3.5,IF(K21="BB",3,IF(K21="CB",2.5,IF(K21="CC",2,IF(K21="DC",1.5,IF(K21="DD",1,0)))))))</f>
        <v>0</v>
      </c>
      <c r="M21" s="94">
        <v>3</v>
      </c>
      <c r="N21" s="93">
        <f>IF(OR(K21="T",K21="W",K21="I", K21=""),0,1)</f>
        <v>0</v>
      </c>
      <c r="O21" s="92">
        <f>IF(OR(K21="AA",K21="BA",K21="BB",K21="CB",K21="CC",K21="DC",K21="DD",K21="T"),1,0)</f>
        <v>0</v>
      </c>
      <c r="P21" s="91">
        <f>N21*M21</f>
        <v>0</v>
      </c>
      <c r="Q21" s="90">
        <f>P21*L21</f>
        <v>0</v>
      </c>
      <c r="R21" s="89">
        <f>O21*M21</f>
        <v>0</v>
      </c>
      <c r="S21" s="88">
        <f>COUNTIF(E21:I21,"AA")+COUNTIF(E21:I21,"BA")+COUNTIF(E21:I21,"BB")+COUNTIF(E21:I21,"CB")+COUNTIF(E21:I21,"CC")+COUNTIF(E21:I21,"DC")+COUNTIF(E21:I21,"DD")+COUNTIF(E21:I21,"F")+COUNTIF(E21:I21,"I")+COUNTIF(E21:I21,"W")+COUNTIF(E21:I21,"T")+COUNTIF(E21:I21,"FF")+COUNTIF(E21:I21,"FA")</f>
        <v>0</v>
      </c>
      <c r="T21" s="87">
        <f>IF(S21&gt;0,S21-1,0)</f>
        <v>0</v>
      </c>
      <c r="U21" s="66">
        <f>(S21-T21)*M21</f>
        <v>0</v>
      </c>
      <c r="V21" s="109" t="s">
        <v>18</v>
      </c>
      <c r="W21" s="108">
        <f>SUM(Q21:Q25)</f>
        <v>0</v>
      </c>
      <c r="X21" s="107" t="s">
        <v>17</v>
      </c>
      <c r="Y21" s="106">
        <f>COUNTIF(K21:K25,"f")+COUNTIF(K21:K25,"fa")+COUNTIF(K21:K25,"ff")</f>
        <v>0</v>
      </c>
      <c r="Z21" s="32"/>
      <c r="AA21" s="99" t="s">
        <v>75</v>
      </c>
      <c r="AB21" s="240" t="s">
        <v>74</v>
      </c>
      <c r="AC21" s="240"/>
      <c r="AD21" s="110"/>
      <c r="AE21" s="110"/>
      <c r="AF21" s="110"/>
      <c r="AG21" s="110"/>
      <c r="AH21" s="97"/>
      <c r="AJ21" s="96" t="str">
        <f>IF(OR(AH21="AA",AH21="BA",AH21="BB",AH21="CB",AH21="CC",AH21="DC",AH21="DD",AH21="F",AH21="I",AH21="FA",AH21="FF",AH21="W",AH21="T"),AH21,IF(OR(AG21="AA",AG21="BA",AG21="BB",AG21="CB",AG21="CC",AG21="DC",AG21="DD",AG21="F",AG21="I",AG21="FA",AG21="FF",AG21="W",AG21="T"),AG21,IF(OR(AF21="AA",AF21="BA",AF21="BB",AF21="CB",AF21="CC",AF21="DC",AF21="DD",AF21="F",AF21="I",AF21="FA",AF21="FF",AF21="W",AF21="T"),AF21,IF(OR(AE21="AA",AE21="BA",AE21="BB",AE21="CB",AE21="CC",AE21="DC",AE21="DD",AE21="F",AE21="FA",AE21="FF",AE21="I",AE21="W",AE21="T"),AE21,IF(OR(AD21="AA",AD21="BA",AD21="BB",AD21="CB",AD21="CC",AD21="DC",AD21="DD",AD21="F",AD21="FA",AD21="FF",AD21="I",AD21="W",AD21="T"),AD21,"")))))</f>
        <v/>
      </c>
      <c r="AK21" s="95">
        <f>IF(AJ21="AA",4,IF(AJ21="BA",3.5,IF(AJ21="BB",3,IF(AJ21="CB",2.5,IF(AJ21="CC",2,IF(AJ21="DC",1.5,IF(AJ21="DD",1,0)))))))</f>
        <v>0</v>
      </c>
      <c r="AL21" s="94">
        <v>3</v>
      </c>
      <c r="AM21" s="93">
        <f>IF(OR(AJ21="T",AJ21="W",AJ21="I", AJ21=""),0,1)</f>
        <v>0</v>
      </c>
      <c r="AN21" s="92">
        <f>IF(OR(AJ21="AA",AJ21="BA",AJ21="BB",AJ21="CB",AJ21="CC",AJ21="DC",AJ21="DD",AJ21="T"),1,0)</f>
        <v>0</v>
      </c>
      <c r="AO21" s="91">
        <f>AM21*AL21</f>
        <v>0</v>
      </c>
      <c r="AP21" s="90">
        <f>AO21*AK21</f>
        <v>0</v>
      </c>
      <c r="AQ21" s="89">
        <f>AN21*AL21</f>
        <v>0</v>
      </c>
      <c r="AR21" s="88">
        <f>COUNTIF(AD21:AH21,"AA")+COUNTIF(AD21:AH21,"BA")+COUNTIF(AD21:AH21,"BB")+COUNTIF(AD21:AH21,"CB")+COUNTIF(AD21:AH21,"CC")+COUNTIF(AD21:AH21,"DC")+COUNTIF(AD21:AH21,"DD")+COUNTIF(AD21:AH21,"F")+COUNTIF(AD21:AH21,"I")+COUNTIF(AD21:AH21,"W")+COUNTIF(AD21:AH21,"T")+COUNTIF(AD21:AH21,"FF")+COUNTIF(AD21:AH21,"FA")</f>
        <v>0</v>
      </c>
      <c r="AS21" s="87">
        <f>IF(AR21&gt;0,AR21-1,0)</f>
        <v>0</v>
      </c>
      <c r="AT21" s="66">
        <f>(AR21-AS21)*AL21</f>
        <v>0</v>
      </c>
      <c r="AU21" s="109" t="s">
        <v>18</v>
      </c>
      <c r="AV21" s="108">
        <f>SUM(AP21:AP25)</f>
        <v>0</v>
      </c>
      <c r="AW21" s="107" t="s">
        <v>17</v>
      </c>
      <c r="AX21" s="106">
        <f>COUNTIF(AJ21:AJ26,"f")+COUNTIF(AJ21:AJ26,"fa")+COUNTIF(AJ21:AJ26,"ff")</f>
        <v>0</v>
      </c>
      <c r="AY21" s="3"/>
      <c r="AZ21" s="3"/>
    </row>
    <row r="22" spans="2:52" ht="15" customHeight="1" x14ac:dyDescent="0.25">
      <c r="B22" s="123" t="s">
        <v>73</v>
      </c>
      <c r="C22" s="240" t="s">
        <v>72</v>
      </c>
      <c r="D22" s="240"/>
      <c r="E22" s="98"/>
      <c r="F22" s="98"/>
      <c r="G22" s="98"/>
      <c r="H22" s="98"/>
      <c r="I22" s="97"/>
      <c r="J22" s="32"/>
      <c r="K22" s="96" t="str">
        <f>IF(OR(I22="AA",I22="BA",I22="BB",I22="CB",I22="CC",I22="DC",I22="DD",I22="F",I22="I",I22="FA",I22="FF",I22="W",I22="T"),I22,IF(OR(H22="AA",H22="BA",H22="BB",H22="CB",H22="CC",H22="DC",H22="DD",H22="F",H22="I",H22="FA",H22="FF",H22="W",H22="T"),H22,IF(OR(G22="AA",G22="BA",G22="BB",G22="CB",G22="CC",G22="DC",G22="DD",G22="F",G22="I",G22="FA",G22="FF",G22="W",G22="T"),G22,IF(OR(F22="AA",F22="BA",F22="BB",F22="CB",F22="CC",F22="DC",F22="DD",F22="F",F22="FA",F22="FF",F22="I",F22="W",F22="T"),F22,IF(OR(E22="AA",E22="BA",E22="BB",E22="CB",E22="CC",E22="DC",E22="DD",E22="F",E22="FA",E22="FF",E22="I",E22="W",E22="T"),E22,"")))))</f>
        <v/>
      </c>
      <c r="L22" s="95">
        <f>IF(K22="AA",4,IF(K22="BA",3.5,IF(K22="BB",3,IF(K22="CB",2.5,IF(K22="CC",2,IF(K22="DC",1.5,IF(K22="DD",1,0)))))))</f>
        <v>0</v>
      </c>
      <c r="M22" s="94">
        <v>3</v>
      </c>
      <c r="N22" s="93">
        <f>IF(OR(K22="T",K22="W",K22="I", K22=""),0,1)</f>
        <v>0</v>
      </c>
      <c r="O22" s="92">
        <f>IF(OR(K22="AA",K22="BA",K22="BB",K22="CB",K22="CC",K22="DC",K22="DD",K22="T"),1,0)</f>
        <v>0</v>
      </c>
      <c r="P22" s="91">
        <f>N22*M22</f>
        <v>0</v>
      </c>
      <c r="Q22" s="90">
        <f>P22*L22</f>
        <v>0</v>
      </c>
      <c r="R22" s="89">
        <f>O22*M22</f>
        <v>0</v>
      </c>
      <c r="S22" s="88">
        <f>COUNTIF(E22:I22,"AA")+COUNTIF(E22:I22,"BA")+COUNTIF(E22:I22,"BB")+COUNTIF(E22:I22,"CB")+COUNTIF(E22:I22,"CC")+COUNTIF(E22:I22,"DC")+COUNTIF(E22:I22,"DD")+COUNTIF(E22:I22,"F")+COUNTIF(E22:I22,"I")+COUNTIF(E22:I22,"W")+COUNTIF(E22:I22,"T")+COUNTIF(E22:I22,"FF")+COUNTIF(E22:I22,"FA")</f>
        <v>0</v>
      </c>
      <c r="T22" s="87">
        <f>IF(S22&gt;0,S22-1,0)</f>
        <v>0</v>
      </c>
      <c r="U22" s="66">
        <f>(S22-T22)*M22</f>
        <v>0</v>
      </c>
      <c r="V22" s="103" t="s">
        <v>16</v>
      </c>
      <c r="W22" s="102">
        <f>SUM(P21:P25)</f>
        <v>0</v>
      </c>
      <c r="X22" s="101" t="s">
        <v>15</v>
      </c>
      <c r="Y22" s="100">
        <f>COUNTIF(K21:K25,"W")</f>
        <v>0</v>
      </c>
      <c r="Z22" s="32"/>
      <c r="AA22" s="99" t="s">
        <v>71</v>
      </c>
      <c r="AB22" s="240" t="s">
        <v>70</v>
      </c>
      <c r="AC22" s="240"/>
      <c r="AD22" s="110"/>
      <c r="AE22" s="110"/>
      <c r="AF22" s="110"/>
      <c r="AG22" s="110"/>
      <c r="AH22" s="97"/>
      <c r="AJ22" s="96" t="str">
        <f>IF(OR(AH22="AA",AH22="BA",AH22="BB",AH22="CB",AH22="CC",AH22="DC",AH22="DD",AH22="F",AH22="I",AH22="FA",AH22="FF",AH22="W",AH22="T"),AH22,IF(OR(AG22="AA",AG22="BA",AG22="BB",AG22="CB",AG22="CC",AG22="DC",AG22="DD",AG22="F",AG22="I",AG22="FA",AG22="FF",AG22="W",AG22="T"),AG22,IF(OR(AF22="AA",AF22="BA",AF22="BB",AF22="CB",AF22="CC",AF22="DC",AF22="DD",AF22="F",AF22="I",AF22="FA",AF22="FF",AF22="W",AF22="T"),AF22,IF(OR(AE22="AA",AE22="BA",AE22="BB",AE22="CB",AE22="CC",AE22="DC",AE22="DD",AE22="F",AE22="FA",AE22="FF",AE22="I",AE22="W",AE22="T"),AE22,IF(OR(AD22="AA",AD22="BA",AD22="BB",AD22="CB",AD22="CC",AD22="DC",AD22="DD",AD22="F",AD22="FA",AD22="FF",AD22="I",AD22="W",AD22="T"),AD22,"")))))</f>
        <v/>
      </c>
      <c r="AK22" s="95">
        <f>IF(AJ22="AA",4,IF(AJ22="BA",3.5,IF(AJ22="BB",3,IF(AJ22="CB",2.5,IF(AJ22="CC",2,IF(AJ22="DC",1.5,IF(AJ22="DD",1,0)))))))</f>
        <v>0</v>
      </c>
      <c r="AL22" s="94">
        <v>3</v>
      </c>
      <c r="AM22" s="93">
        <f>IF(OR(AJ22="T",AJ22="W",AJ22="I", AJ22=""),0,1)</f>
        <v>0</v>
      </c>
      <c r="AN22" s="92">
        <f>IF(OR(AJ22="AA",AJ22="BA",AJ22="BB",AJ22="CB",AJ22="CC",AJ22="DC",AJ22="DD",AJ22="T"),1,0)</f>
        <v>0</v>
      </c>
      <c r="AO22" s="91">
        <f>AM22*AL22</f>
        <v>0</v>
      </c>
      <c r="AP22" s="90">
        <f>AO22*AK22</f>
        <v>0</v>
      </c>
      <c r="AQ22" s="89">
        <f>AN22*AL22</f>
        <v>0</v>
      </c>
      <c r="AR22" s="88">
        <f>COUNTIF(AD22:AH22,"AA")+COUNTIF(AD22:AH22,"BA")+COUNTIF(AD22:AH22,"BB")+COUNTIF(AD22:AH22,"CB")+COUNTIF(AD22:AH22,"CC")+COUNTIF(AD22:AH22,"DC")+COUNTIF(AD22:AH22,"DD")+COUNTIF(AD22:AH22,"F")+COUNTIF(AD22:AH22,"I")+COUNTIF(AD22:AH22,"W")+COUNTIF(AD22:AH22,"T")+COUNTIF(AD22:AH22,"FF")+COUNTIF(AD22:AH22,"FA")</f>
        <v>0</v>
      </c>
      <c r="AS22" s="87">
        <f>IF(AR22&gt;0,AR22-1,0)</f>
        <v>0</v>
      </c>
      <c r="AT22" s="66">
        <f>(AR22-AS22)*AL22</f>
        <v>0</v>
      </c>
      <c r="AU22" s="103" t="s">
        <v>16</v>
      </c>
      <c r="AV22" s="102">
        <f>SUM(AO21:AO25)</f>
        <v>0</v>
      </c>
      <c r="AW22" s="101" t="s">
        <v>15</v>
      </c>
      <c r="AX22" s="100">
        <f>COUNTIF(AJ21:AJ26,"W")</f>
        <v>0</v>
      </c>
      <c r="AY22" s="3"/>
      <c r="AZ22" s="3"/>
    </row>
    <row r="23" spans="2:52" ht="15.75" thickBot="1" x14ac:dyDescent="0.3">
      <c r="B23" s="99" t="s">
        <v>69</v>
      </c>
      <c r="C23" s="239" t="s">
        <v>68</v>
      </c>
      <c r="D23" s="239"/>
      <c r="E23" s="98"/>
      <c r="F23" s="98"/>
      <c r="G23" s="98"/>
      <c r="H23" s="98"/>
      <c r="I23" s="97"/>
      <c r="J23" s="32"/>
      <c r="K23" s="96" t="str">
        <f>IF(OR(I23="AA",I23="BA",I23="BB",I23="CB",I23="CC",I23="DC",I23="DD",I23="F",I23="I",I23="FA",I23="FF",I23="W",I23="T"),I23,IF(OR(H23="AA",H23="BA",H23="BB",H23="CB",H23="CC",H23="DC",H23="DD",H23="F",H23="I",H23="FA",H23="FF",H23="W",H23="T"),H23,IF(OR(G23="AA",G23="BA",G23="BB",G23="CB",G23="CC",G23="DC",G23="DD",G23="F",G23="I",G23="FA",G23="FF",G23="W",G23="T"),G23,IF(OR(F23="AA",F23="BA",F23="BB",F23="CB",F23="CC",F23="DC",F23="DD",F23="F",F23="FA",F23="FF",F23="I",F23="W",F23="T"),F23,IF(OR(E23="AA",E23="BA",E23="BB",E23="CB",E23="CC",E23="DC",E23="DD",E23="F",E23="FA",E23="FF",E23="I",E23="W",E23="T"),E23,"")))))</f>
        <v/>
      </c>
      <c r="L23" s="95">
        <f>IF(K23="AA",4,IF(K23="BA",3.5,IF(K23="BB",3,IF(K23="CB",2.5,IF(K23="CC",2,IF(K23="DC",1.5,IF(K23="DD",1,0)))))))</f>
        <v>0</v>
      </c>
      <c r="M23" s="94">
        <v>3</v>
      </c>
      <c r="N23" s="93">
        <f>IF(OR(K23="T",K23="W",K23="I", K23=""),0,1)</f>
        <v>0</v>
      </c>
      <c r="O23" s="92">
        <f>IF(OR(K23="AA",K23="BA",K23="BB",K23="CB",K23="CC",K23="DC",K23="DD",K23="T"),1,0)</f>
        <v>0</v>
      </c>
      <c r="P23" s="91">
        <f>N23*M23</f>
        <v>0</v>
      </c>
      <c r="Q23" s="90">
        <f>P23*L23</f>
        <v>0</v>
      </c>
      <c r="R23" s="89">
        <f>O23*M23</f>
        <v>0</v>
      </c>
      <c r="S23" s="88">
        <f>COUNTIF(E23:I23,"AA")+COUNTIF(E23:I23,"BA")+COUNTIF(E23:I23,"BB")+COUNTIF(E23:I23,"CB")+COUNTIF(E23:I23,"CC")+COUNTIF(E23:I23,"DC")+COUNTIF(E23:I23,"DD")+COUNTIF(E23:I23,"F")+COUNTIF(E23:I23,"I")+COUNTIF(E23:I23,"W")+COUNTIF(E23:I23,"T")+COUNTIF(E23:I23,"FF")+COUNTIF(E23:I23,"FA")</f>
        <v>0</v>
      </c>
      <c r="T23" s="87">
        <f>IF(S23&gt;0,S23-1,0)</f>
        <v>0</v>
      </c>
      <c r="U23" s="66">
        <f>(S23-T23)*M23</f>
        <v>0</v>
      </c>
      <c r="V23" s="86" t="s">
        <v>14</v>
      </c>
      <c r="W23" s="85">
        <f>SUM(R21:R25)</f>
        <v>0</v>
      </c>
      <c r="X23" s="84" t="s">
        <v>13</v>
      </c>
      <c r="Y23" s="83">
        <f>SUM(T21:T25)</f>
        <v>0</v>
      </c>
      <c r="Z23" s="32"/>
      <c r="AA23" s="99" t="s">
        <v>67</v>
      </c>
      <c r="AB23" s="243" t="s">
        <v>66</v>
      </c>
      <c r="AC23" s="244"/>
      <c r="AD23" s="110"/>
      <c r="AE23" s="110"/>
      <c r="AF23" s="110"/>
      <c r="AG23" s="110"/>
      <c r="AH23" s="97"/>
      <c r="AJ23" s="96" t="str">
        <f>IF(OR(AH23="AA",AH23="BA",AH23="BB",AH23="CB",AH23="CC",AH23="DC",AH23="DD",AH23="F",AH23="I",AH23="FA",AH23="FF",AH23="W",AH23="T"),AH23,IF(OR(AG23="AA",AG23="BA",AG23="BB",AG23="CB",AG23="CC",AG23="DC",AG23="DD",AG23="F",AG23="I",AG23="FA",AG23="FF",AG23="W",AG23="T"),AG23,IF(OR(AF23="AA",AF23="BA",AF23="BB",AF23="CB",AF23="CC",AF23="DC",AF23="DD",AF23="F",AF23="I",AF23="FA",AF23="FF",AF23="W",AF23="T"),AF23,IF(OR(AE23="AA",AE23="BA",AE23="BB",AE23="CB",AE23="CC",AE23="DC",AE23="DD",AE23="F",AE23="FA",AE23="FF",AE23="I",AE23="W",AE23="T"),AE23,IF(OR(AD23="AA",AD23="BA",AD23="BB",AD23="CB",AD23="CC",AD23="DC",AD23="DD",AD23="F",AD23="FA",AD23="FF",AD23="I",AD23="W",AD23="T"),AD23,"")))))</f>
        <v/>
      </c>
      <c r="AK23" s="95">
        <f>IF(AJ23="AA",4,IF(AJ23="BA",3.5,IF(AJ23="BB",3,IF(AJ23="CB",2.5,IF(AJ23="CC",2,IF(AJ23="DC",1.5,IF(AJ23="DD",1,0)))))))</f>
        <v>0</v>
      </c>
      <c r="AL23" s="94">
        <v>3</v>
      </c>
      <c r="AM23" s="93">
        <f>IF(OR(AJ23="T",AJ23="W",AJ23="I", AJ23=""),0,1)</f>
        <v>0</v>
      </c>
      <c r="AN23" s="92">
        <f>IF(OR(AJ23="AA",AJ23="BA",AJ23="BB",AJ23="CB",AJ23="CC",AJ23="DC",AJ23="DD",AJ23="T"),1,0)</f>
        <v>0</v>
      </c>
      <c r="AO23" s="91">
        <f>AM23*AL23</f>
        <v>0</v>
      </c>
      <c r="AP23" s="90">
        <f>AO23*AK23</f>
        <v>0</v>
      </c>
      <c r="AQ23" s="89">
        <f>AN23*AL23</f>
        <v>0</v>
      </c>
      <c r="AR23" s="88">
        <f>COUNTIF(AD23:AH23,"AA")+COUNTIF(AD23:AH23,"BA")+COUNTIF(AD23:AH23,"BB")+COUNTIF(AD23:AH23,"CB")+COUNTIF(AD23:AH23,"CC")+COUNTIF(AD23:AH23,"DC")+COUNTIF(AD23:AH23,"DD")+COUNTIF(AD23:AH23,"F")+COUNTIF(AD23:AH23,"I")+COUNTIF(AD23:AH23,"W")+COUNTIF(AD23:AH23,"T")+COUNTIF(AD23:AH23,"FF")+COUNTIF(AD23:AH23,"FA")</f>
        <v>0</v>
      </c>
      <c r="AS23" s="87">
        <f>IF(AR23&gt;0,AR23-1,0)</f>
        <v>0</v>
      </c>
      <c r="AT23" s="66">
        <f>(AR23-AS23)*AL23</f>
        <v>0</v>
      </c>
      <c r="AU23" s="86" t="s">
        <v>14</v>
      </c>
      <c r="AV23" s="85">
        <f>SUM(AQ21:AQ25)</f>
        <v>0</v>
      </c>
      <c r="AW23" s="84" t="s">
        <v>13</v>
      </c>
      <c r="AX23" s="83">
        <f>SUM(AS21:AS26)</f>
        <v>0</v>
      </c>
      <c r="AY23" s="3"/>
      <c r="AZ23" s="3"/>
    </row>
    <row r="24" spans="2:52" x14ac:dyDescent="0.25">
      <c r="B24" s="99" t="s">
        <v>65</v>
      </c>
      <c r="C24" s="239" t="s">
        <v>64</v>
      </c>
      <c r="D24" s="239"/>
      <c r="E24" s="98"/>
      <c r="F24" s="98"/>
      <c r="G24" s="98"/>
      <c r="H24" s="98"/>
      <c r="I24" s="97"/>
      <c r="J24" s="32"/>
      <c r="K24" s="96" t="str">
        <f>IF(OR(I24="AA",I24="BA",I24="BB",I24="CB",I24="CC",I24="DC",I24="DD",I24="F",I24="I",I24="FA",I24="FF",I24="W",I24="T"),I24,IF(OR(H24="AA",H24="BA",H24="BB",H24="CB",H24="CC",H24="DC",H24="DD",H24="F",H24="I",H24="FA",H24="FF",H24="W",H24="T"),H24,IF(OR(G24="AA",G24="BA",G24="BB",G24="CB",G24="CC",G24="DC",G24="DD",G24="F",G24="I",G24="FA",G24="FF",G24="W",G24="T"),G24,IF(OR(F24="AA",F24="BA",F24="BB",F24="CB",F24="CC",F24="DC",F24="DD",F24="F",F24="FA",F24="FF",F24="I",F24="W",F24="T"),F24,IF(OR(E24="AA",E24="BA",E24="BB",E24="CB",E24="CC",E24="DC",E24="DD",E24="F",E24="FA",E24="FF",E24="I",E24="W",E24="T"),E24,"")))))</f>
        <v/>
      </c>
      <c r="L24" s="95">
        <f>IF(K24="AA",4,IF(K24="BA",3.5,IF(K24="BB",3,IF(K24="CB",2.5,IF(K24="CC",2,IF(K24="DC",1.5,IF(K24="DD",1,0)))))))</f>
        <v>0</v>
      </c>
      <c r="M24" s="94">
        <v>3</v>
      </c>
      <c r="N24" s="93">
        <f>IF(OR(K24="T",K24="W",K24="I", K24=""),0,1)</f>
        <v>0</v>
      </c>
      <c r="O24" s="92">
        <f>IF(OR(K24="AA",K24="BA",K24="BB",K24="CB",K24="CC",K24="DC",K24="DD",K24="T"),1,0)</f>
        <v>0</v>
      </c>
      <c r="P24" s="91">
        <f>N24*M24</f>
        <v>0</v>
      </c>
      <c r="Q24" s="90">
        <f>P24*L24</f>
        <v>0</v>
      </c>
      <c r="R24" s="89">
        <f>O24*M24</f>
        <v>0</v>
      </c>
      <c r="S24" s="88">
        <f>COUNTIF(E24:I24,"AA")+COUNTIF(E24:I24,"BA")+COUNTIF(E24:I24,"BB")+COUNTIF(E24:I24,"CB")+COUNTIF(E24:I24,"CC")+COUNTIF(E24:I24,"DC")+COUNTIF(E24:I24,"DD")+COUNTIF(E24:I24,"F")+COUNTIF(E24:I24,"I")+COUNTIF(E24:I24,"W")+COUNTIF(E24:I24,"T")+COUNTIF(E24:I24,"FF")+COUNTIF(E24:I24,"FA")</f>
        <v>0</v>
      </c>
      <c r="T24" s="87">
        <f>IF(S24&gt;0,S24-1,0)</f>
        <v>0</v>
      </c>
      <c r="U24" s="66">
        <f>(S24-T24)*M24</f>
        <v>0</v>
      </c>
      <c r="V24" s="3"/>
      <c r="W24" s="3"/>
      <c r="X24" s="84" t="s">
        <v>10</v>
      </c>
      <c r="Y24" s="83">
        <f>SUM(O21:O25)</f>
        <v>0</v>
      </c>
      <c r="Z24" s="32"/>
      <c r="AA24" s="99" t="s">
        <v>63</v>
      </c>
      <c r="AB24" s="240" t="s">
        <v>62</v>
      </c>
      <c r="AC24" s="240"/>
      <c r="AD24" s="110"/>
      <c r="AE24" s="110"/>
      <c r="AF24" s="110"/>
      <c r="AG24" s="110"/>
      <c r="AH24" s="97"/>
      <c r="AJ24" s="96" t="str">
        <f>IF(OR(AH24="AA",AH24="BA",AH24="BB",AH24="CB",AH24="CC",AH24="DC",AH24="DD",AH24="F",AH24="I",AH24="FA",AH24="FF",AH24="W",AH24="T"),AH24,IF(OR(AG24="AA",AG24="BA",AG24="BB",AG24="CB",AG24="CC",AG24="DC",AG24="DD",AG24="F",AG24="I",AG24="FA",AG24="FF",AG24="W",AG24="T"),AG24,IF(OR(AF24="AA",AF24="BA",AF24="BB",AF24="CB",AF24="CC",AF24="DC",AF24="DD",AF24="F",AF24="I",AF24="FA",AF24="FF",AF24="W",AF24="T"),AF24,IF(OR(AE24="AA",AE24="BA",AE24="BB",AE24="CB",AE24="CC",AE24="DC",AE24="DD",AE24="F",AE24="FA",AE24="FF",AE24="I",AE24="W",AE24="T"),AE24,IF(OR(AD24="AA",AD24="BA",AD24="BB",AD24="CB",AD24="CC",AD24="DC",AD24="DD",AD24="F",AD24="FA",AD24="FF",AD24="I",AD24="W",AD24="T"),AD24,"")))))</f>
        <v/>
      </c>
      <c r="AK24" s="95">
        <f>IF(AJ24="AA",4,IF(AJ24="BA",3.5,IF(AJ24="BB",3,IF(AJ24="CB",2.5,IF(AJ24="CC",2,IF(AJ24="DC",1.5,IF(AJ24="DD",1,0)))))))</f>
        <v>0</v>
      </c>
      <c r="AL24" s="94">
        <v>3</v>
      </c>
      <c r="AM24" s="93">
        <f>IF(OR(AJ24="T",AJ24="W",AJ24="I", AJ24=""),0,1)</f>
        <v>0</v>
      </c>
      <c r="AN24" s="92">
        <f>IF(OR(AJ24="AA",AJ24="BA",AJ24="BB",AJ24="CB",AJ24="CC",AJ24="DC",AJ24="DD",AJ24="T"),1,0)</f>
        <v>0</v>
      </c>
      <c r="AO24" s="91">
        <f>AM24*AL24</f>
        <v>0</v>
      </c>
      <c r="AP24" s="90">
        <f>AO24*AK24</f>
        <v>0</v>
      </c>
      <c r="AQ24" s="89">
        <f>AN24*AL24</f>
        <v>0</v>
      </c>
      <c r="AR24" s="88">
        <f>COUNTIF(AD24:AH24,"AA")+COUNTIF(AD24:AH24,"BA")+COUNTIF(AD24:AH24,"BB")+COUNTIF(AD24:AH24,"CB")+COUNTIF(AD24:AH24,"CC")+COUNTIF(AD24:AH24,"DC")+COUNTIF(AD24:AH24,"DD")+COUNTIF(AD24:AH24,"F")+COUNTIF(AD24:AH24,"I")+COUNTIF(AD24:AH24,"W")+COUNTIF(AD24:AH24,"T")+COUNTIF(AD24:AH24,"FF")+COUNTIF(AD24:AH24,"FA")</f>
        <v>0</v>
      </c>
      <c r="AS24" s="87">
        <f>IF(AR24&gt;0,AR24-1,0)</f>
        <v>0</v>
      </c>
      <c r="AT24" s="66">
        <f>(AR24-AS24)*AL24</f>
        <v>0</v>
      </c>
      <c r="AU24" s="3"/>
      <c r="AV24" s="3"/>
      <c r="AW24" s="84" t="s">
        <v>10</v>
      </c>
      <c r="AX24" s="83">
        <f>SUM(AN21:AN26)</f>
        <v>0</v>
      </c>
      <c r="AY24" s="3"/>
      <c r="AZ24" s="3"/>
    </row>
    <row r="25" spans="2:52" ht="15.75" thickBot="1" x14ac:dyDescent="0.3">
      <c r="B25" s="99" t="s">
        <v>61</v>
      </c>
      <c r="C25" s="239" t="s">
        <v>60</v>
      </c>
      <c r="D25" s="239"/>
      <c r="E25" s="98"/>
      <c r="F25" s="98"/>
      <c r="G25" s="98"/>
      <c r="H25" s="98"/>
      <c r="I25" s="97"/>
      <c r="J25" s="32"/>
      <c r="K25" s="96" t="str">
        <f>IF(OR(I25="AA",I25="BA",I25="BB",I25="CB",I25="CC",I25="DC",I25="DD",I25="F",I25="I",I25="FA",I25="FF",I25="W",I25="T"),I25,IF(OR(H25="AA",H25="BA",H25="BB",H25="CB",H25="CC",H25="DC",H25="DD",H25="F",H25="I",H25="FA",H25="FF",H25="W",H25="T"),H25,IF(OR(G25="AA",G25="BA",G25="BB",G25="CB",G25="CC",G25="DC",G25="DD",G25="F",G25="I",G25="FA",G25="FF",G25="W",G25="T"),G25,IF(OR(F25="AA",F25="BA",F25="BB",F25="CB",F25="CC",F25="DC",F25="DD",F25="F",F25="FA",F25="FF",F25="I",F25="W",F25="T"),F25,IF(OR(E25="AA",E25="BA",E25="BB",E25="CB",E25="CC",E25="DC",E25="DD",E25="F",E25="FA",E25="FF",E25="I",E25="W",E25="T"),E25,"")))))</f>
        <v/>
      </c>
      <c r="L25" s="95">
        <f>IF(K25="AA",4,IF(K25="BA",3.5,IF(K25="BB",3,IF(K25="CB",2.5,IF(K25="CC",2,IF(K25="DC",1.5,IF(K25="DD",1,0)))))))</f>
        <v>0</v>
      </c>
      <c r="M25" s="94">
        <v>3</v>
      </c>
      <c r="N25" s="93">
        <f>IF(OR(K25="T",K25="W",K25="I", K25=""),0,1)</f>
        <v>0</v>
      </c>
      <c r="O25" s="92">
        <f>IF(OR(K25="AA",K25="BA",K25="BB",K25="CB",K25="CC",K25="DC",K25="DD",K25="T"),1,0)</f>
        <v>0</v>
      </c>
      <c r="P25" s="91">
        <f>N25*M25</f>
        <v>0</v>
      </c>
      <c r="Q25" s="90">
        <f>P25*L25</f>
        <v>0</v>
      </c>
      <c r="R25" s="89">
        <f>O25*M25</f>
        <v>0</v>
      </c>
      <c r="S25" s="88">
        <f>COUNTIF(E25:I25,"AA")+COUNTIF(E25:I25,"BA")+COUNTIF(E25:I25,"BB")+COUNTIF(E25:I25,"CB")+COUNTIF(E25:I25,"CC")+COUNTIF(E25:I25,"DC")+COUNTIF(E25:I25,"DD")+COUNTIF(E25:I25,"F")+COUNTIF(E25:I25,"I")+COUNTIF(E25:I25,"W")+COUNTIF(E25:I25,"T")+COUNTIF(E25:I25,"FF")+COUNTIF(E25:I25,"FA")</f>
        <v>0</v>
      </c>
      <c r="T25" s="87">
        <f>IF(S25&gt;0,S25-1,0)</f>
        <v>0</v>
      </c>
      <c r="U25" s="66">
        <f>(S25-T25)*M25</f>
        <v>0</v>
      </c>
      <c r="V25" s="3"/>
      <c r="W25" s="3"/>
      <c r="X25" s="82" t="s">
        <v>7</v>
      </c>
      <c r="Y25" s="81">
        <f>SUM(S21:S25)</f>
        <v>0</v>
      </c>
      <c r="Z25" s="32"/>
      <c r="AA25" s="99" t="s">
        <v>59</v>
      </c>
      <c r="AB25" s="240" t="s">
        <v>58</v>
      </c>
      <c r="AC25" s="240"/>
      <c r="AD25" s="110"/>
      <c r="AE25" s="110"/>
      <c r="AF25" s="110"/>
      <c r="AG25" s="110"/>
      <c r="AH25" s="97"/>
      <c r="AJ25" s="96" t="str">
        <f>IF(OR(AH25="AA",AH25="BA",AH25="BB",AH25="CB",AH25="CC",AH25="DC",AH25="DD",AH25="F",AH25="I",AH25="FA",AH25="FF",AH25="W",AH25="T"),AH25,IF(OR(AG25="AA",AG25="BA",AG25="BB",AG25="CB",AG25="CC",AG25="DC",AG25="DD",AG25="F",AG25="I",AG25="FA",AG25="FF",AG25="W",AG25="T"),AG25,IF(OR(AF25="AA",AF25="BA",AF25="BB",AF25="CB",AF25="CC",AF25="DC",AF25="DD",AF25="F",AF25="I",AF25="FA",AF25="FF",AF25="W",AF25="T"),AF25,IF(OR(AE25="AA",AE25="BA",AE25="BB",AE25="CB",AE25="CC",AE25="DC",AE25="DD",AE25="F",AE25="FA",AE25="FF",AE25="I",AE25="W",AE25="T"),AE25,IF(OR(AD25="AA",AD25="BA",AD25="BB",AD25="CB",AD25="CC",AD25="DC",AD25="DD",AD25="F",AD25="FA",AD25="FF",AD25="I",AD25="W",AD25="T"),AD25,"")))))</f>
        <v/>
      </c>
      <c r="AK25" s="95">
        <f>IF(AJ25="AA",4,IF(AJ25="BA",3.5,IF(AJ25="BB",3,IF(AJ25="CB",2.5,IF(AJ25="CC",2,IF(AJ25="DC",1.5,IF(AJ25="DD",1,0)))))))</f>
        <v>0</v>
      </c>
      <c r="AL25" s="94">
        <v>3</v>
      </c>
      <c r="AM25" s="93">
        <f>IF(OR(AJ25="T",AJ25="W",AJ25="I", AJ25=""),0,1)</f>
        <v>0</v>
      </c>
      <c r="AN25" s="92">
        <f>IF(OR(AJ25="AA",AJ25="BA",AJ25="BB",AJ25="CB",AJ25="CC",AJ25="DC",AJ25="DD",AJ25="T"),1,0)</f>
        <v>0</v>
      </c>
      <c r="AO25" s="91">
        <f>AM25*AL25</f>
        <v>0</v>
      </c>
      <c r="AP25" s="90">
        <f>AO25*AK25</f>
        <v>0</v>
      </c>
      <c r="AQ25" s="89">
        <f>AN25*AL25</f>
        <v>0</v>
      </c>
      <c r="AR25" s="88">
        <f>COUNTIF(AD25:AH25,"AA")+COUNTIF(AD25:AH25,"BA")+COUNTIF(AD25:AH25,"BB")+COUNTIF(AD25:AH25,"CB")+COUNTIF(AD25:AH25,"CC")+COUNTIF(AD25:AH25,"DC")+COUNTIF(AD25:AH25,"DD")+COUNTIF(AD25:AH25,"F")+COUNTIF(AD25:AH25,"I")+COUNTIF(AD25:AH25,"W")+COUNTIF(AD25:AH25,"T")+COUNTIF(AD25:AH25,"FF")+COUNTIF(AD25:AH25,"FA")</f>
        <v>0</v>
      </c>
      <c r="AS25" s="87">
        <f>IF(AR25&gt;0,AR25-1,0)</f>
        <v>0</v>
      </c>
      <c r="AT25" s="66">
        <f>(AR25-AS25)*AL25</f>
        <v>0</v>
      </c>
      <c r="AU25" s="2"/>
      <c r="AV25" s="2"/>
      <c r="AW25" s="82" t="s">
        <v>7</v>
      </c>
      <c r="AX25" s="81">
        <f>SUM(AR21:AR26)</f>
        <v>0</v>
      </c>
      <c r="AY25" s="3"/>
      <c r="AZ25" s="3"/>
    </row>
    <row r="26" spans="2:52" ht="3.75" customHeight="1" thickBot="1" x14ac:dyDescent="0.3">
      <c r="B26" s="122" t="s">
        <v>57</v>
      </c>
      <c r="C26" s="120"/>
      <c r="D26" s="120"/>
      <c r="E26" s="120"/>
      <c r="F26" s="120"/>
      <c r="G26" s="120"/>
      <c r="H26" s="120"/>
      <c r="I26" s="120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3"/>
      <c r="W26" s="3"/>
      <c r="X26" s="78"/>
      <c r="Y26" s="78"/>
      <c r="Z26" s="121"/>
      <c r="AA26" s="120"/>
      <c r="AB26" s="120"/>
      <c r="AC26" s="120"/>
      <c r="AD26" s="120"/>
      <c r="AE26" s="120"/>
      <c r="AF26" s="120"/>
      <c r="AG26" s="120"/>
      <c r="AH26" s="119"/>
      <c r="AI26" s="26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118" t="s">
        <v>7</v>
      </c>
      <c r="AV26" s="78">
        <f>SUM(AR21:AR25)</f>
        <v>0</v>
      </c>
      <c r="AW26" s="78"/>
      <c r="AX26" s="78"/>
      <c r="AY26" s="3"/>
      <c r="AZ26" s="3"/>
    </row>
    <row r="27" spans="2:52" ht="15.75" thickBot="1" x14ac:dyDescent="0.3">
      <c r="B27" s="111">
        <f>5-Y31</f>
        <v>5</v>
      </c>
      <c r="C27" s="183" t="s">
        <v>56</v>
      </c>
      <c r="D27" s="184"/>
      <c r="E27" s="184"/>
      <c r="F27" s="184"/>
      <c r="G27" s="184"/>
      <c r="H27" s="184"/>
      <c r="I27" s="185"/>
      <c r="J27" s="117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5"/>
      <c r="W27" s="114"/>
      <c r="X27" s="114"/>
      <c r="Y27" s="114"/>
      <c r="Z27" s="116"/>
      <c r="AA27" s="111">
        <f>5-AX31</f>
        <v>5</v>
      </c>
      <c r="AB27" s="204" t="s">
        <v>55</v>
      </c>
      <c r="AC27" s="205"/>
      <c r="AD27" s="205"/>
      <c r="AE27" s="205"/>
      <c r="AF27" s="205"/>
      <c r="AG27" s="205"/>
      <c r="AH27" s="188"/>
      <c r="AI27" s="26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115"/>
      <c r="AV27" s="114"/>
      <c r="AW27" s="114"/>
      <c r="AX27" s="114"/>
      <c r="AY27" s="3"/>
      <c r="AZ27" s="3"/>
    </row>
    <row r="28" spans="2:52" x14ac:dyDescent="0.25">
      <c r="B28" s="99" t="s">
        <v>54</v>
      </c>
      <c r="C28" s="239" t="s">
        <v>53</v>
      </c>
      <c r="D28" s="239"/>
      <c r="E28" s="98"/>
      <c r="F28" s="98"/>
      <c r="G28" s="98"/>
      <c r="H28" s="98"/>
      <c r="I28" s="97"/>
      <c r="J28" s="32"/>
      <c r="K28" s="96" t="str">
        <f>IF(OR(I28="AA",I28="BA",I28="BB",I28="CB",I28="CC",I28="DC",I28="DD",I28="F",I28="I",I28="FA",I28="FF",I28="W",I28="T"),I28,IF(OR(H28="AA",H28="BA",H28="BB",H28="CB",H28="CC",H28="DC",H28="DD",H28="F",H28="I",H28="FA",H28="FF",H28="W",H28="T"),H28,IF(OR(G28="AA",G28="BA",G28="BB",G28="CB",G28="CC",G28="DC",G28="DD",G28="F",G28="I",G28="FA",G28="FF",G28="W",G28="T"),G28,IF(OR(F28="AA",F28="BA",F28="BB",F28="CB",F28="CC",F28="DC",F28="DD",F28="F",F28="FA",F28="FF",F28="I",F28="W",F28="T"),F28,IF(OR(E28="AA",E28="BA",E28="BB",E28="CB",E28="CC",E28="DC",E28="DD",E28="F",E28="FA",E28="FF",E28="I",E28="W",E28="T"),E28,"")))))</f>
        <v/>
      </c>
      <c r="L28" s="95">
        <f>IF(K28="AA",4,IF(K28="BA",3.5,IF(K28="BB",3,IF(K28="CB",2.5,IF(K28="CC",2,IF(K28="DC",1.5,IF(K28="DD",1,0)))))))</f>
        <v>0</v>
      </c>
      <c r="M28" s="94">
        <v>3</v>
      </c>
      <c r="N28" s="93">
        <f>IF(OR(K28="T",K28="W",K28="I", K28=""),0,1)</f>
        <v>0</v>
      </c>
      <c r="O28" s="92">
        <f>IF(OR(K28="AA",K28="BA",K28="BB",K28="CB",K28="CC",K28="DC",K28="DD",K28="T"),1,0)</f>
        <v>0</v>
      </c>
      <c r="P28" s="91">
        <f>N28*M28</f>
        <v>0</v>
      </c>
      <c r="Q28" s="90">
        <f>P28*L28</f>
        <v>0</v>
      </c>
      <c r="R28" s="89">
        <f>O28*M28</f>
        <v>0</v>
      </c>
      <c r="S28" s="88">
        <f>COUNTIF(E28:I28,"AA")+COUNTIF(E28:I28,"BA")+COUNTIF(E28:I28,"BB")+COUNTIF(E28:I28,"CB")+COUNTIF(E28:I28,"CC")+COUNTIF(E28:I28,"DC")+COUNTIF(E28:I28,"DD")+COUNTIF(E28:I28,"F")+COUNTIF(E28:I28,"I")+COUNTIF(E28:I28,"W")+COUNTIF(E28:I28,"T")+COUNTIF(E28:I28,"FF")+COUNTIF(E28:I28,"FA")</f>
        <v>0</v>
      </c>
      <c r="T28" s="87">
        <f>IF(S28&gt;0,S28-1,0)</f>
        <v>0</v>
      </c>
      <c r="U28" s="66">
        <f>(S28-T28)*M28</f>
        <v>0</v>
      </c>
      <c r="V28" s="109" t="s">
        <v>18</v>
      </c>
      <c r="W28" s="108">
        <f>SUM(Q28:Q32)</f>
        <v>0</v>
      </c>
      <c r="X28" s="107" t="s">
        <v>17</v>
      </c>
      <c r="Y28" s="106">
        <f>COUNTIF(K28:K32,"f")+COUNTIF(K28:K32,"fa")+COUNTIF(K28:K32,"ff")</f>
        <v>0</v>
      </c>
      <c r="Z28" s="32"/>
      <c r="AA28" s="99" t="s">
        <v>52</v>
      </c>
      <c r="AB28" s="245" t="s">
        <v>51</v>
      </c>
      <c r="AC28" s="246"/>
      <c r="AD28" s="110"/>
      <c r="AE28" s="110"/>
      <c r="AF28" s="110"/>
      <c r="AG28" s="110"/>
      <c r="AH28" s="97"/>
      <c r="AJ28" s="96" t="str">
        <f>IF(OR(AH28="AA",AH28="BA",AH28="BB",AH28="CB",AH28="CC",AH28="DC",AH28="DD",AH28="F",AH28="I",AH28="FA",AH28="FF",AH28="W",AH28="T"),AH28,IF(OR(AG28="AA",AG28="BA",AG28="BB",AG28="CB",AG28="CC",AG28="DC",AG28="DD",AG28="F",AG28="I",AG28="FA",AG28="FF",AG28="W",AG28="T"),AG28,IF(OR(AF28="AA",AF28="BA",AF28="BB",AF28="CB",AF28="CC",AF28="DC",AF28="DD",AF28="F",AF28="I",AF28="FA",AF28="FF",AF28="W",AF28="T"),AF28,IF(OR(AE28="AA",AE28="BA",AE28="BB",AE28="CB",AE28="CC",AE28="DC",AE28="DD",AE28="F",AE28="FA",AE28="FF",AE28="I",AE28="W",AE28="T"),AE28,IF(OR(AD28="AA",AD28="BA",AD28="BB",AD28="CB",AD28="CC",AD28="DC",AD28="DD",AD28="F",AD28="FA",AD28="FF",AD28="I",AD28="W",AD28="T"),AD28,"")))))</f>
        <v/>
      </c>
      <c r="AK28" s="95">
        <f>IF(AJ28="AA",4,IF(AJ28="BA",3.5,IF(AJ28="BB",3,IF(AJ28="CB",2.5,IF(AJ28="CC",2,IF(AJ28="DC",1.5,IF(AJ28="DD",1,0)))))))</f>
        <v>0</v>
      </c>
      <c r="AL28" s="94">
        <v>3</v>
      </c>
      <c r="AM28" s="93">
        <f>IF(OR(AJ28="T",AJ28="W",AJ28="I", AJ28=""),0,1)</f>
        <v>0</v>
      </c>
      <c r="AN28" s="92">
        <f>IF(OR(AJ28="AA",AJ28="BA",AJ28="BB",AJ28="CB",AJ28="CC",AJ28="DC",AJ28="DD",AJ28="T"),1,0)</f>
        <v>0</v>
      </c>
      <c r="AO28" s="91">
        <f>AM28*AL28</f>
        <v>0</v>
      </c>
      <c r="AP28" s="90">
        <f>AO28*AK28</f>
        <v>0</v>
      </c>
      <c r="AQ28" s="89">
        <f>AN28*AL28</f>
        <v>0</v>
      </c>
      <c r="AR28" s="88">
        <f>COUNTIF(AD28:AH28,"AA")+COUNTIF(AD28:AH28,"BA")+COUNTIF(AD28:AH28,"BB")+COUNTIF(AD28:AH28,"CB")+COUNTIF(AD28:AH28,"CC")+COUNTIF(AD28:AH28,"DC")+COUNTIF(AD28:AH28,"DD")+COUNTIF(AD28:AH28,"F")+COUNTIF(AD28:AH28,"I")+COUNTIF(AD28:AH28,"W")+COUNTIF(AD28:AH28,"T")+COUNTIF(AD28:AH28,"FF")+COUNTIF(AD28:AH28,"FA")</f>
        <v>0</v>
      </c>
      <c r="AS28" s="87">
        <f>IF(AR28&gt;0,AR28-1,0)</f>
        <v>0</v>
      </c>
      <c r="AT28" s="66">
        <f>(AR28-AS28)*AL28</f>
        <v>0</v>
      </c>
      <c r="AU28" s="109" t="s">
        <v>18</v>
      </c>
      <c r="AV28" s="108">
        <f>SUM(AP28:AP34)</f>
        <v>0</v>
      </c>
      <c r="AW28" s="107" t="s">
        <v>17</v>
      </c>
      <c r="AX28" s="106">
        <f>COUNTIF(AJ28:AJ34,"f")+COUNTIF(AJ28:AJ34,"fa")+COUNTIF(AJ28:AJ34,"ff")</f>
        <v>0</v>
      </c>
      <c r="AY28" s="3"/>
      <c r="AZ28" s="3"/>
    </row>
    <row r="29" spans="2:52" x14ac:dyDescent="0.25">
      <c r="B29" s="99" t="s">
        <v>50</v>
      </c>
      <c r="C29" s="239" t="s">
        <v>49</v>
      </c>
      <c r="D29" s="239"/>
      <c r="E29" s="98"/>
      <c r="F29" s="98"/>
      <c r="G29" s="98"/>
      <c r="H29" s="98"/>
      <c r="I29" s="97"/>
      <c r="J29" s="32"/>
      <c r="K29" s="96" t="str">
        <f>IF(OR(I29="AA",I29="BA",I29="BB",I29="CB",I29="CC",I29="DC",I29="DD",I29="F",I29="I",I29="FA",I29="FF",I29="W",I29="T"),I29,IF(OR(H29="AA",H29="BA",H29="BB",H29="CB",H29="CC",H29="DC",H29="DD",H29="F",H29="I",H29="FA",H29="FF",H29="W",H29="T"),H29,IF(OR(G29="AA",G29="BA",G29="BB",G29="CB",G29="CC",G29="DC",G29="DD",G29="F",G29="I",G29="FA",G29="FF",G29="W",G29="T"),G29,IF(OR(F29="AA",F29="BA",F29="BB",F29="CB",F29="CC",F29="DC",F29="DD",F29="F",F29="FA",F29="FF",F29="I",F29="W",F29="T"),F29,IF(OR(E29="AA",E29="BA",E29="BB",E29="CB",E29="CC",E29="DC",E29="DD",E29="F",E29="FA",E29="FF",E29="I",E29="W",E29="T"),E29,"")))))</f>
        <v/>
      </c>
      <c r="L29" s="95">
        <f>IF(K29="AA",4,IF(K29="BA",3.5,IF(K29="BB",3,IF(K29="CB",2.5,IF(K29="CC",2,IF(K29="DC",1.5,IF(K29="DD",1,0)))))))</f>
        <v>0</v>
      </c>
      <c r="M29" s="94">
        <v>3</v>
      </c>
      <c r="N29" s="93">
        <f>IF(OR(K29="T",K29="W",K29="I", K29=""),0,1)</f>
        <v>0</v>
      </c>
      <c r="O29" s="92">
        <f>IF(OR(K29="AA",K29="BA",K29="BB",K29="CB",K29="CC",K29="DC",K29="DD",K29="T"),1,0)</f>
        <v>0</v>
      </c>
      <c r="P29" s="91">
        <f>N29*M29</f>
        <v>0</v>
      </c>
      <c r="Q29" s="90">
        <f>P29*L29</f>
        <v>0</v>
      </c>
      <c r="R29" s="89">
        <f>O29*M29</f>
        <v>0</v>
      </c>
      <c r="S29" s="88">
        <f>COUNTIF(E29:I29,"AA")+COUNTIF(E29:I29,"BA")+COUNTIF(E29:I29,"BB")+COUNTIF(E29:I29,"CB")+COUNTIF(E29:I29,"CC")+COUNTIF(E29:I29,"DC")+COUNTIF(E29:I29,"DD")+COUNTIF(E29:I29,"F")+COUNTIF(E29:I29,"I")+COUNTIF(E29:I29,"W")+COUNTIF(E29:I29,"T")+COUNTIF(E29:I29,"FF")+COUNTIF(E29:I29,"FA")</f>
        <v>0</v>
      </c>
      <c r="T29" s="87">
        <f>IF(S29&gt;0,S29-1,0)</f>
        <v>0</v>
      </c>
      <c r="U29" s="66">
        <f>(S29-T29)*M29</f>
        <v>0</v>
      </c>
      <c r="V29" s="103" t="s">
        <v>16</v>
      </c>
      <c r="W29" s="102">
        <f>SUM(P28:P32)</f>
        <v>0</v>
      </c>
      <c r="X29" s="101" t="s">
        <v>15</v>
      </c>
      <c r="Y29" s="100">
        <f>COUNTIF(K28:K32,"W")</f>
        <v>0</v>
      </c>
      <c r="Z29" s="32"/>
      <c r="AA29" s="99" t="s">
        <v>48</v>
      </c>
      <c r="AB29" s="245" t="s">
        <v>47</v>
      </c>
      <c r="AC29" s="246"/>
      <c r="AD29" s="110"/>
      <c r="AE29" s="110"/>
      <c r="AF29" s="110"/>
      <c r="AG29" s="110"/>
      <c r="AH29" s="97"/>
      <c r="AJ29" s="96" t="str">
        <f>IF(OR(AH29="AA",AH29="BA",AH29="BB",AH29="CB",AH29="CC",AH29="DC",AH29="DD",AH29="F",AH29="I",AH29="FA",AH29="FF",AH29="W",AH29="T"),AH29,IF(OR(AG29="AA",AG29="BA",AG29="BB",AG29="CB",AG29="CC",AG29="DC",AG29="DD",AG29="F",AG29="I",AG29="FA",AG29="FF",AG29="W",AG29="T"),AG29,IF(OR(AF29="AA",AF29="BA",AF29="BB",AF29="CB",AF29="CC",AF29="DC",AF29="DD",AF29="F",AF29="I",AF29="FA",AF29="FF",AF29="W",AF29="T"),AF29,IF(OR(AE29="AA",AE29="BA",AE29="BB",AE29="CB",AE29="CC",AE29="DC",AE29="DD",AE29="F",AE29="FA",AE29="FF",AE29="I",AE29="W",AE29="T"),AE29,IF(OR(AD29="AA",AD29="BA",AD29="BB",AD29="CB",AD29="CC",AD29="DC",AD29="DD",AD29="F",AD29="FA",AD29="FF",AD29="I",AD29="W",AD29="T"),AD29,"")))))</f>
        <v/>
      </c>
      <c r="AK29" s="95">
        <f>IF(AJ29="AA",4,IF(AJ29="BA",3.5,IF(AJ29="BB",3,IF(AJ29="CB",2.5,IF(AJ29="CC",2,IF(AJ29="DC",1.5,IF(AJ29="DD",1,0)))))))</f>
        <v>0</v>
      </c>
      <c r="AL29" s="94">
        <v>3</v>
      </c>
      <c r="AM29" s="93">
        <f>IF(OR(AJ29="T",AJ29="W",AJ29="I", AJ29=""),0,1)</f>
        <v>0</v>
      </c>
      <c r="AN29" s="92">
        <f>IF(OR(AJ29="AA",AJ29="BA",AJ29="BB",AJ29="CB",AJ29="CC",AJ29="DC",AJ29="DD",AJ29="T"),1,0)</f>
        <v>0</v>
      </c>
      <c r="AO29" s="91">
        <f>AM29*AL29</f>
        <v>0</v>
      </c>
      <c r="AP29" s="90">
        <f>AO29*AK29</f>
        <v>0</v>
      </c>
      <c r="AQ29" s="89">
        <f>AN29*AL29</f>
        <v>0</v>
      </c>
      <c r="AR29" s="88">
        <f>COUNTIF(AD29:AH29,"AA")+COUNTIF(AD29:AH29,"BA")+COUNTIF(AD29:AH29,"BB")+COUNTIF(AD29:AH29,"CB")+COUNTIF(AD29:AH29,"CC")+COUNTIF(AD29:AH29,"DC")+COUNTIF(AD29:AH29,"DD")+COUNTIF(AD29:AH29,"F")+COUNTIF(AD29:AH29,"I")+COUNTIF(AD29:AH29,"W")+COUNTIF(AD29:AH29,"T")+COUNTIF(AD29:AH29,"FF")+COUNTIF(AD29:AH29,"FA")</f>
        <v>0</v>
      </c>
      <c r="AS29" s="87">
        <f>IF(AR29&gt;0,AR29-1,0)</f>
        <v>0</v>
      </c>
      <c r="AT29" s="66">
        <f>(AR29-AS29)*AL29</f>
        <v>0</v>
      </c>
      <c r="AU29" s="103" t="s">
        <v>16</v>
      </c>
      <c r="AV29" s="102">
        <f>SUM(AO28:AO34)</f>
        <v>0</v>
      </c>
      <c r="AW29" s="101" t="s">
        <v>15</v>
      </c>
      <c r="AX29" s="100">
        <f>COUNTIF(AJ28:AJ34,"W")</f>
        <v>0</v>
      </c>
      <c r="AY29" s="3"/>
      <c r="AZ29" s="3"/>
    </row>
    <row r="30" spans="2:52" ht="15" customHeight="1" thickBot="1" x14ac:dyDescent="0.3">
      <c r="B30" s="99" t="s">
        <v>46</v>
      </c>
      <c r="C30" s="240" t="s">
        <v>45</v>
      </c>
      <c r="D30" s="240"/>
      <c r="E30" s="98"/>
      <c r="F30" s="98"/>
      <c r="G30" s="98"/>
      <c r="H30" s="98"/>
      <c r="I30" s="97"/>
      <c r="J30" s="32"/>
      <c r="K30" s="96" t="str">
        <f>IF(OR(I30="AA",I30="BA",I30="BB",I30="CB",I30="CC",I30="DC",I30="DD",I30="F",I30="I",I30="FA",I30="FF",I30="W",I30="T"),I30,IF(OR(H30="AA",H30="BA",H30="BB",H30="CB",H30="CC",H30="DC",H30="DD",H30="F",H30="I",H30="FA",H30="FF",H30="W",H30="T"),H30,IF(OR(G30="AA",G30="BA",G30="BB",G30="CB",G30="CC",G30="DC",G30="DD",G30="F",G30="I",G30="FA",G30="FF",G30="W",G30="T"),G30,IF(OR(F30="AA",F30="BA",F30="BB",F30="CB",F30="CC",F30="DC",F30="DD",F30="F",F30="FA",F30="FF",F30="I",F30="W",F30="T"),F30,IF(OR(E30="AA",E30="BA",E30="BB",E30="CB",E30="CC",E30="DC",E30="DD",E30="F",E30="FA",E30="FF",E30="I",E30="W",E30="T"),E30,"")))))</f>
        <v/>
      </c>
      <c r="L30" s="95">
        <f>IF(K30="AA",4,IF(K30="BA",3.5,IF(K30="BB",3,IF(K30="CB",2.5,IF(K30="CC",2,IF(K30="DC",1.5,IF(K30="DD",1,0)))))))</f>
        <v>0</v>
      </c>
      <c r="M30" s="94">
        <v>3</v>
      </c>
      <c r="N30" s="93">
        <f>IF(OR(K30="T",K30="W",K30="I", K30=""),0,1)</f>
        <v>0</v>
      </c>
      <c r="O30" s="92">
        <f>IF(OR(K30="AA",K30="BA",K30="BB",K30="CB",K30="CC",K30="DC",K30="DD",K30="T"),1,0)</f>
        <v>0</v>
      </c>
      <c r="P30" s="91">
        <f>N30*M30</f>
        <v>0</v>
      </c>
      <c r="Q30" s="90">
        <f>P30*L30</f>
        <v>0</v>
      </c>
      <c r="R30" s="89">
        <f>O30*M30</f>
        <v>0</v>
      </c>
      <c r="S30" s="88">
        <f>COUNTIF(E30:I30,"AA")+COUNTIF(E30:I30,"BA")+COUNTIF(E30:I30,"BB")+COUNTIF(E30:I30,"CB")+COUNTIF(E30:I30,"CC")+COUNTIF(E30:I30,"DC")+COUNTIF(E30:I30,"DD")+COUNTIF(E30:I30,"F")+COUNTIF(E30:I30,"I")+COUNTIF(E30:I30,"W")+COUNTIF(E30:I30,"T")+COUNTIF(E30:I30,"FF")+COUNTIF(E30:I30,"FA")</f>
        <v>0</v>
      </c>
      <c r="T30" s="87">
        <f>IF(S30&gt;0,S30-1,0)</f>
        <v>0</v>
      </c>
      <c r="U30" s="66">
        <f>(S30-T30)*M30</f>
        <v>0</v>
      </c>
      <c r="V30" s="86" t="s">
        <v>14</v>
      </c>
      <c r="W30" s="85">
        <f>SUM(R28:R32)</f>
        <v>0</v>
      </c>
      <c r="X30" s="84" t="s">
        <v>13</v>
      </c>
      <c r="Y30" s="83">
        <f>SUM(T28:T32)</f>
        <v>0</v>
      </c>
      <c r="Z30" s="32"/>
      <c r="AA30" s="99" t="s">
        <v>44</v>
      </c>
      <c r="AB30" s="245" t="s">
        <v>43</v>
      </c>
      <c r="AC30" s="246"/>
      <c r="AD30" s="110"/>
      <c r="AE30" s="110"/>
      <c r="AF30" s="110"/>
      <c r="AG30" s="110"/>
      <c r="AH30" s="97"/>
      <c r="AJ30" s="96" t="str">
        <f>IF(OR(AH30="AA",AH30="BA",AH30="BB",AH30="CB",AH30="CC",AH30="DC",AH30="DD",AH30="F",AH30="I",AH30="FA",AH30="FF",AH30="W",AH30="T"),AH30,IF(OR(AG30="AA",AG30="BA",AG30="BB",AG30="CB",AG30="CC",AG30="DC",AG30="DD",AG30="F",AG30="I",AG30="FA",AG30="FF",AG30="W",AG30="T"),AG30,IF(OR(AF30="AA",AF30="BA",AF30="BB",AF30="CB",AF30="CC",AF30="DC",AF30="DD",AF30="F",AF30="I",AF30="FA",AF30="FF",AF30="W",AF30="T"),AF30,IF(OR(AE30="AA",AE30="BA",AE30="BB",AE30="CB",AE30="CC",AE30="DC",AE30="DD",AE30="F",AE30="FA",AE30="FF",AE30="I",AE30="W",AE30="T"),AE30,IF(OR(AD30="AA",AD30="BA",AD30="BB",AD30="CB",AD30="CC",AD30="DC",AD30="DD",AD30="F",AD30="FA",AD30="FF",AD30="I",AD30="W",AD30="T"),AD30,"")))))</f>
        <v/>
      </c>
      <c r="AK30" s="95">
        <f>IF(AJ30="AA",4,IF(AJ30="BA",3.5,IF(AJ30="BB",3,IF(AJ30="CB",2.5,IF(AJ30="CC",2,IF(AJ30="DC",1.5,IF(AJ30="DD",1,0)))))))</f>
        <v>0</v>
      </c>
      <c r="AL30" s="94">
        <v>3</v>
      </c>
      <c r="AM30" s="93">
        <f>IF(OR(AJ30="T",AJ30="W",AJ30="I", AJ30=""),0,1)</f>
        <v>0</v>
      </c>
      <c r="AN30" s="92">
        <f>IF(OR(AJ30="AA",AJ30="BA",AJ30="BB",AJ30="CB",AJ30="CC",AJ30="DC",AJ30="DD",AJ30="T"),1,0)</f>
        <v>0</v>
      </c>
      <c r="AO30" s="91">
        <f>AM30*AL30</f>
        <v>0</v>
      </c>
      <c r="AP30" s="90">
        <f>AO30*AK30</f>
        <v>0</v>
      </c>
      <c r="AQ30" s="89">
        <f>AN30*AL30</f>
        <v>0</v>
      </c>
      <c r="AR30" s="88">
        <f>COUNTIF(AD30:AH30,"AA")+COUNTIF(AD30:AH30,"BA")+COUNTIF(AD30:AH30,"BB")+COUNTIF(AD30:AH30,"CB")+COUNTIF(AD30:AH30,"CC")+COUNTIF(AD30:AH30,"DC")+COUNTIF(AD30:AH30,"DD")+COUNTIF(AD30:AH30,"F")+COUNTIF(AD30:AH30,"I")+COUNTIF(AD30:AH30,"W")+COUNTIF(AD30:AH30,"T")+COUNTIF(AD30:AH30,"FF")+COUNTIF(AD30:AH30,"FA")</f>
        <v>0</v>
      </c>
      <c r="AS30" s="87">
        <f>IF(AR30&gt;0,AR30-1,0)</f>
        <v>0</v>
      </c>
      <c r="AT30" s="66">
        <f>(AR30-AS30)*AL30</f>
        <v>0</v>
      </c>
      <c r="AU30" s="86" t="s">
        <v>14</v>
      </c>
      <c r="AV30" s="85">
        <f>SUM(AQ28:AQ32)</f>
        <v>0</v>
      </c>
      <c r="AW30" s="84" t="s">
        <v>13</v>
      </c>
      <c r="AX30" s="83">
        <f>SUM(AS28:AS34)</f>
        <v>0</v>
      </c>
      <c r="AY30" s="3"/>
      <c r="AZ30" s="3"/>
    </row>
    <row r="31" spans="2:52" ht="15" customHeight="1" x14ac:dyDescent="0.25">
      <c r="B31" s="99" t="s">
        <v>42</v>
      </c>
      <c r="C31" s="247" t="s">
        <v>41</v>
      </c>
      <c r="D31" s="247"/>
      <c r="E31" s="98"/>
      <c r="F31" s="98"/>
      <c r="G31" s="98"/>
      <c r="H31" s="98"/>
      <c r="I31" s="97"/>
      <c r="J31" s="32"/>
      <c r="K31" s="96" t="str">
        <f>IF(OR(I31="AA",I31="BA",I31="BB",I31="CB",I31="CC",I31="DC",I31="DD",I31="F",I31="I",I31="FA",I31="FF",I31="W",I31="T"),I31,IF(OR(H31="AA",H31="BA",H31="BB",H31="CB",H31="CC",H31="DC",H31="DD",H31="F",H31="I",H31="FA",H31="FF",H31="W",H31="T"),H31,IF(OR(G31="AA",G31="BA",G31="BB",G31="CB",G31="CC",G31="DC",G31="DD",G31="F",G31="I",G31="FA",G31="FF",G31="W",G31="T"),G31,IF(OR(F31="AA",F31="BA",F31="BB",F31="CB",F31="CC",F31="DC",F31="DD",F31="F",F31="FA",F31="FF",F31="I",F31="W",F31="T"),F31,IF(OR(E31="AA",E31="BA",E31="BB",E31="CB",E31="CC",E31="DC",E31="DD",E31="F",E31="FA",E31="FF",E31="I",E31="W",E31="T"),E31,"")))))</f>
        <v/>
      </c>
      <c r="L31" s="95">
        <f>IF(K31="AA",4,IF(K31="BA",3.5,IF(K31="BB",3,IF(K31="CB",2.5,IF(K31="CC",2,IF(K31="DC",1.5,IF(K31="DD",1,0)))))))</f>
        <v>0</v>
      </c>
      <c r="M31" s="94">
        <v>3</v>
      </c>
      <c r="N31" s="93">
        <f>IF(OR(K31="T",K31="W",K31="I", K31=""),0,1)</f>
        <v>0</v>
      </c>
      <c r="O31" s="92">
        <f>IF(OR(K31="AA",K31="BA",K31="BB",K31="CB",K31="CC",K31="DC",K31="DD",K31="T"),1,0)</f>
        <v>0</v>
      </c>
      <c r="P31" s="91">
        <f>N31*M31</f>
        <v>0</v>
      </c>
      <c r="Q31" s="90">
        <f>P31*L31</f>
        <v>0</v>
      </c>
      <c r="R31" s="89">
        <f>O31*M31</f>
        <v>0</v>
      </c>
      <c r="S31" s="88">
        <f>COUNTIF(E31:I31,"AA")+COUNTIF(E31:I31,"BA")+COUNTIF(E31:I31,"BB")+COUNTIF(E31:I31,"CB")+COUNTIF(E31:I31,"CC")+COUNTIF(E31:I31,"DC")+COUNTIF(E31:I31,"DD")+COUNTIF(E31:I31,"F")+COUNTIF(E31:I31,"I")+COUNTIF(E31:I31,"W")+COUNTIF(E31:I31,"T")+COUNTIF(E31:I31,"FF")+COUNTIF(E31:I31,"FA")</f>
        <v>0</v>
      </c>
      <c r="T31" s="87">
        <f>IF(S31&gt;0,S31-1,0)</f>
        <v>0</v>
      </c>
      <c r="U31" s="66">
        <f>(S31-T31)*M31</f>
        <v>0</v>
      </c>
      <c r="V31" s="3"/>
      <c r="W31" s="3"/>
      <c r="X31" s="84" t="s">
        <v>10</v>
      </c>
      <c r="Y31" s="83">
        <f>SUM(O28:O32)</f>
        <v>0</v>
      </c>
      <c r="Z31" s="32"/>
      <c r="AA31" s="99" t="s">
        <v>40</v>
      </c>
      <c r="AB31" s="240" t="s">
        <v>39</v>
      </c>
      <c r="AC31" s="240"/>
      <c r="AD31" s="30"/>
      <c r="AE31" s="110"/>
      <c r="AF31" s="110"/>
      <c r="AG31" s="110"/>
      <c r="AH31" s="97"/>
      <c r="AJ31" s="96" t="str">
        <f>IF(OR(AH31="AA",AH31="BA",AH31="BB",AH31="CB",AH31="CC",AH31="DC",AH31="DD",AH31="F",AH31="I",AH31="FA",AH31="FF",AH31="W",AH31="T"),AH31,IF(OR(AG31="AA",AG31="BA",AG31="BB",AG31="CB",AG31="CC",AG31="DC",AG31="DD",AG31="F",AG31="I",AG31="FA",AG31="FF",AG31="W",AG31="T"),AG31,IF(OR(AF31="AA",AF31="BA",AF31="BB",AF31="CB",AF31="CC",AF31="DC",AF31="DD",AF31="F",AF31="I",AF31="FA",AF31="FF",AF31="W",AF31="T"),AF31,IF(OR(AE31="AA",AE31="BA",AE31="BB",AE31="CB",AE31="CC",AE31="DC",AE31="DD",AE31="F",AE31="FA",AE31="FF",AE31="I",AE31="W",AE31="T"),AE31,IF(OR(AD31="AA",AD31="BA",AD31="BB",AD31="CB",AD31="CC",AD31="DC",AD31="DD",AD31="F",AD31="FA",AD31="FF",AD31="I",AD31="W",AD31="T"),AD31,"")))))</f>
        <v/>
      </c>
      <c r="AK31" s="95">
        <f>IF(AJ31="AA",4,IF(AJ31="BA",3.5,IF(AJ31="BB",3,IF(AJ31="CB",2.5,IF(AJ31="CC",2,IF(AJ31="DC",1.5,IF(AJ31="DD",1,0)))))))</f>
        <v>0</v>
      </c>
      <c r="AL31" s="94">
        <v>3</v>
      </c>
      <c r="AM31" s="93">
        <f>IF(OR(AJ31="T",AJ31="W",AJ31="I", AJ31=""),0,1)</f>
        <v>0</v>
      </c>
      <c r="AN31" s="92">
        <f>IF(OR(AJ31="AA",AJ31="BA",AJ31="BB",AJ31="CB",AJ31="CC",AJ31="DC",AJ31="DD",AJ31="T"),1,0)</f>
        <v>0</v>
      </c>
      <c r="AO31" s="91">
        <f>AM31*AL31</f>
        <v>0</v>
      </c>
      <c r="AP31" s="90">
        <f>AO31*AK31</f>
        <v>0</v>
      </c>
      <c r="AQ31" s="89">
        <f>AN31*AL31</f>
        <v>0</v>
      </c>
      <c r="AR31" s="88">
        <f>COUNTIF(AD31:AH31,"AA")+COUNTIF(AD31:AH31,"BA")+COUNTIF(AD31:AH31,"BB")+COUNTIF(AD31:AH31,"CB")+COUNTIF(AD31:AH31,"CC")+COUNTIF(AD31:AH31,"DC")+COUNTIF(AD31:AH31,"DD")+COUNTIF(AD31:AH31,"F")+COUNTIF(AD31:AH31,"I")+COUNTIF(AD31:AH31,"W")+COUNTIF(AD31:AH31,"T")+COUNTIF(AD31:AH31,"FF")+COUNTIF(AD31:AH31,"FA")</f>
        <v>0</v>
      </c>
      <c r="AS31" s="87">
        <f>IF(AR31&gt;0,AR31-1,0)</f>
        <v>0</v>
      </c>
      <c r="AT31" s="66">
        <f>(AR31-AS31)*AL31</f>
        <v>0</v>
      </c>
      <c r="AU31" s="3"/>
      <c r="AV31" s="3"/>
      <c r="AW31" s="84" t="s">
        <v>10</v>
      </c>
      <c r="AX31" s="83">
        <f>SUM(AN28:AN34)</f>
        <v>0</v>
      </c>
      <c r="AY31" s="3"/>
      <c r="AZ31" s="3"/>
    </row>
    <row r="32" spans="2:52" ht="14.1" customHeight="1" thickBot="1" x14ac:dyDescent="0.3">
      <c r="B32" s="196" t="s">
        <v>38</v>
      </c>
      <c r="C32" s="197"/>
      <c r="D32" s="34"/>
      <c r="E32" s="22"/>
      <c r="F32" s="198"/>
      <c r="G32" s="198"/>
      <c r="H32" s="198"/>
      <c r="I32" s="199"/>
      <c r="J32" s="32"/>
      <c r="K32" s="76" t="str">
        <f>IF(OR(E34="AA",E34="BA",E34="BB",E34="CB",E34="CC",E34="DC",E34="DD",E34="F",E34="FA", E34="FF",E34="I",E34="W",E34="T"),E34,IF(OR(E33="AA",E33="BA",E33="BB",E33="CB",E33="CC",E33="DC",E33="DD",E33="F",E33="I",E33="W",E33="T",E33="FA",E33="FF"),E33,IF(OR(E32="AA",E32="BA",E32="BB",E32="CB",E32="CC",E32="DC",E32="DD",E32="F",E32="I",E32="W",E32="T",E32="FA",E32="FF"),E32,"")))</f>
        <v/>
      </c>
      <c r="L32" s="75">
        <f>IF(K32="AA",4,IF(K32="BA",3.5,IF(K32="BB",3,IF(K32="CB",2.5,IF(K32="CC",2,IF(K32="DC",1.5,IF(K32="DD",1,0)))))))</f>
        <v>0</v>
      </c>
      <c r="M32" s="74">
        <v>3</v>
      </c>
      <c r="N32" s="73">
        <f>IF(OR(K32="T",K32="W",K32="I", K32=""),0,1)</f>
        <v>0</v>
      </c>
      <c r="O32" s="72">
        <f>IF(OR(K32="AA",K32="BA",K32="BB",K32="CB",K32="CC",K32="DC",K32="DD",K32="T"),1,0)</f>
        <v>0</v>
      </c>
      <c r="P32" s="71">
        <f>N32*M32</f>
        <v>0</v>
      </c>
      <c r="Q32" s="70">
        <f>P32*L32</f>
        <v>0</v>
      </c>
      <c r="R32" s="69">
        <f>O32*M32</f>
        <v>0</v>
      </c>
      <c r="S32" s="68">
        <f>COUNTIF(E32:E34,"AA")+COUNTIF(E32:E34,"BA")+COUNTIF(E32:E34,"BB")+COUNTIF(E32:E34,"CB")+COUNTIF(E32:E34,"CC")+COUNTIF(E32:E34,"DC")+COUNTIF(E32:E34,"DD")+COUNTIF(E32:E34,"F")+COUNTIF(E32:E34,"I")+COUNTIF(E32:E34,"W")+COUNTIF(E32:E34,"T")+COUNTIF(E32:E34,"FF")+COUNTIF(E32:E34,"FA")</f>
        <v>0</v>
      </c>
      <c r="T32" s="67">
        <f>IF(S32&gt;0,S32-1,0)</f>
        <v>0</v>
      </c>
      <c r="U32" s="66">
        <f>(S32-T32)*M32</f>
        <v>0</v>
      </c>
      <c r="V32" s="3"/>
      <c r="W32" s="3"/>
      <c r="X32" s="82" t="s">
        <v>7</v>
      </c>
      <c r="Y32" s="81">
        <f>SUM(S28:S32)</f>
        <v>0</v>
      </c>
      <c r="Z32" s="32"/>
      <c r="AA32" s="196" t="s">
        <v>37</v>
      </c>
      <c r="AB32" s="197"/>
      <c r="AC32" s="31"/>
      <c r="AD32" s="30"/>
      <c r="AE32" s="190"/>
      <c r="AF32" s="191"/>
      <c r="AG32" s="191"/>
      <c r="AH32" s="192"/>
      <c r="AJ32" s="76" t="str">
        <f>IF(OR(AD34="AA",AD34="BA",AD34="BB",AD34="CB",AD34="CC",AD34="DC",AD34="DD",AD34="F",AD34="FA", AD34="FF",AD34="I",AD34="W",AD34="T"),AD34,IF(OR(AD33="AA",AD33="BA",AD33="BB",AD33="CB",AD33="CC",AD33="DC",AD33="DD",AD33="F",AD33="I",AD33="W",AD33="T",AD33="FA",AD33="FF"),AD33,IF(OR(AD32="AA",AD32="BA",AD32="BB",AD32="CB",AD32="CC",AD32="DC",AD32="DD",AD32="F",AD32="I",AD32="W",AD32="T",AD32="FA",AD32="FF"),AD32,"")))</f>
        <v/>
      </c>
      <c r="AK32" s="75">
        <f>IF(AJ32="AA",4,IF(AJ32="BA",3.5,IF(AJ32="BB",3,IF(AJ32="CB",2.5,IF(AJ32="CC",2,IF(AJ32="DC",1.5,IF(AJ32="DD",1,0)))))))</f>
        <v>0</v>
      </c>
      <c r="AL32" s="74">
        <v>3</v>
      </c>
      <c r="AM32" s="73">
        <f>IF(OR(AJ32="T",AJ32="W",AJ32="I", AJ32=""),0,1)</f>
        <v>0</v>
      </c>
      <c r="AN32" s="72">
        <f>IF(OR(AJ32="AA",AJ32="BA",AJ32="BB",AJ32="CB",AJ32="CC",AJ32="DC",AJ32="DD",AJ32="T"),1,0)</f>
        <v>0</v>
      </c>
      <c r="AO32" s="71">
        <f>AM32*AL32</f>
        <v>0</v>
      </c>
      <c r="AP32" s="70">
        <f>AO32*AK32</f>
        <v>0</v>
      </c>
      <c r="AQ32" s="69">
        <f>AN32*AL32</f>
        <v>0</v>
      </c>
      <c r="AR32" s="68">
        <f>COUNTIF(AD32:AD34,"AA")+COUNTIF(AD32:AD34,"BA")+COUNTIF(AD32:AD34,"BB")+COUNTIF(AD32:AD34,"CB")+COUNTIF(AD32:AD34,"CC")+COUNTIF(AD32:AD34,"DC")+COUNTIF(AD32:AD34,"DD")+COUNTIF(AD32:AD34,"F")+COUNTIF(AD32:AD34,"I")+COUNTIF(AD32:AD34,"W")+COUNTIF(AD32:AD34,"T")+COUNTIF(AD32:AD34,"FF")+COUNTIF(AD32:AD34,"FA")</f>
        <v>0</v>
      </c>
      <c r="AS32" s="67">
        <f>IF(AR32&gt;0,AR32-1,0)</f>
        <v>0</v>
      </c>
      <c r="AT32" s="66">
        <f>(AR32-AS32)*AL32</f>
        <v>0</v>
      </c>
      <c r="AU32" s="3"/>
      <c r="AV32" s="3"/>
      <c r="AW32" s="82" t="s">
        <v>7</v>
      </c>
      <c r="AX32" s="81">
        <f>SUM(AR28:AR34)</f>
        <v>0</v>
      </c>
      <c r="AY32" s="3"/>
      <c r="AZ32" s="3"/>
    </row>
    <row r="33" spans="2:52" ht="14.1" customHeight="1" x14ac:dyDescent="0.25">
      <c r="B33" s="196"/>
      <c r="C33" s="197"/>
      <c r="D33" s="34"/>
      <c r="E33" s="22"/>
      <c r="F33" s="198"/>
      <c r="G33" s="198"/>
      <c r="H33" s="198"/>
      <c r="I33" s="199"/>
      <c r="J33" s="32"/>
      <c r="V33" s="3"/>
      <c r="W33" s="3"/>
      <c r="X33" s="78"/>
      <c r="Y33" s="78"/>
      <c r="Z33" s="32"/>
      <c r="AA33" s="196"/>
      <c r="AB33" s="197"/>
      <c r="AC33" s="31"/>
      <c r="AD33" s="30"/>
      <c r="AE33" s="190"/>
      <c r="AF33" s="191"/>
      <c r="AG33" s="191"/>
      <c r="AH33" s="192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78"/>
      <c r="AX33" s="78"/>
      <c r="AY33" s="3"/>
      <c r="AZ33" s="3"/>
    </row>
    <row r="34" spans="2:52" ht="14.1" customHeight="1" thickBot="1" x14ac:dyDescent="0.3">
      <c r="B34" s="196"/>
      <c r="C34" s="197"/>
      <c r="D34" s="34"/>
      <c r="E34" s="22"/>
      <c r="F34" s="198"/>
      <c r="G34" s="198"/>
      <c r="H34" s="198"/>
      <c r="I34" s="199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15"/>
      <c r="W34" s="114"/>
      <c r="X34" s="114"/>
      <c r="Y34" s="114"/>
      <c r="Z34" s="32"/>
      <c r="AA34" s="196"/>
      <c r="AB34" s="197"/>
      <c r="AC34" s="31"/>
      <c r="AD34" s="30"/>
      <c r="AE34" s="193"/>
      <c r="AF34" s="194"/>
      <c r="AG34" s="194"/>
      <c r="AH34" s="195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115"/>
      <c r="AV34" s="114"/>
      <c r="AW34" s="114"/>
      <c r="AX34" s="114"/>
      <c r="AY34" s="3"/>
      <c r="AZ34" s="3"/>
    </row>
    <row r="35" spans="2:52" ht="8.1" customHeight="1" thickBot="1" x14ac:dyDescent="0.3">
      <c r="B35" s="200"/>
      <c r="C35" s="201"/>
      <c r="D35" s="201"/>
      <c r="E35" s="201"/>
      <c r="F35" s="201"/>
      <c r="G35" s="201"/>
      <c r="H35" s="201"/>
      <c r="I35" s="201"/>
      <c r="J35" s="201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1"/>
      <c r="AB35" s="201"/>
      <c r="AC35" s="201"/>
      <c r="AD35" s="201"/>
      <c r="AE35" s="201"/>
      <c r="AF35" s="201"/>
      <c r="AG35" s="201"/>
      <c r="AH35" s="203"/>
      <c r="AI35" s="26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2:52" ht="15.75" thickBot="1" x14ac:dyDescent="0.3">
      <c r="B36" s="111">
        <f>IF(Y49&gt;0,6+Y49-Y40,6-Y40)</f>
        <v>6</v>
      </c>
      <c r="C36" s="183" t="s">
        <v>36</v>
      </c>
      <c r="D36" s="184"/>
      <c r="E36" s="184"/>
      <c r="F36" s="184"/>
      <c r="G36" s="184"/>
      <c r="H36" s="184"/>
      <c r="I36" s="185"/>
      <c r="J36" s="113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1">
        <f>5-AX40</f>
        <v>5</v>
      </c>
      <c r="AB36" s="186" t="s">
        <v>35</v>
      </c>
      <c r="AC36" s="187"/>
      <c r="AD36" s="187"/>
      <c r="AE36" s="187"/>
      <c r="AF36" s="187"/>
      <c r="AG36" s="187"/>
      <c r="AH36" s="189"/>
      <c r="AI36" s="26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2:52" x14ac:dyDescent="0.25">
      <c r="B37" s="99" t="s">
        <v>34</v>
      </c>
      <c r="C37" s="239" t="s">
        <v>33</v>
      </c>
      <c r="D37" s="239"/>
      <c r="E37" s="98"/>
      <c r="F37" s="98"/>
      <c r="G37" s="98"/>
      <c r="H37" s="98"/>
      <c r="I37" s="97"/>
      <c r="J37" s="32"/>
      <c r="K37" s="96" t="str">
        <f>IF(OR(I37="AA",I37="BA",I37="BB",I37="CB",I37="CC",I37="DC",I37="DD",I37="F",I37="I",I37="FA",I37="FF",I37="W",I37="T"),I37,IF(OR(H37="AA",H37="BA",H37="BB",H37="CB",H37="CC",H37="DC",H37="DD",H37="F",H37="I",H37="FA",H37="FF",H37="W",H37="T"),H37,IF(OR(G37="AA",G37="BA",G37="BB",G37="CB",G37="CC",G37="DC",G37="DD",G37="F",G37="I",G37="FA",G37="FF",G37="W",G37="T"),G37,IF(OR(F37="AA",F37="BA",F37="BB",F37="CB",F37="CC",F37="DC",F37="DD",F37="F",F37="FA",F37="FF",F37="I",F37="W",F37="T"),F37,IF(OR(E37="AA",E37="BA",E37="BB",E37="CB",E37="CC",E37="DC",E37="DD",E37="F",E37="FA",E37="FF",E37="I",E37="W",E37="T"),E37,"")))))</f>
        <v/>
      </c>
      <c r="L37" s="95">
        <f>IF(K37="AA",4,IF(K37="BA",3.5,IF(K37="BB",3,IF(K37="CB",2.5,IF(K37="CC",2,IF(K37="DC",1.5,IF(K37="DD",1,0)))))))</f>
        <v>0</v>
      </c>
      <c r="M37" s="94">
        <v>3</v>
      </c>
      <c r="N37" s="93">
        <f>IF(OR(K37="T",K37="W",K37="I", K37=""),0,1)</f>
        <v>0</v>
      </c>
      <c r="O37" s="92">
        <f>IF(OR(K37="AA",K37="BA",K37="BB",K37="CB",K37="CC",K37="DC",K37="DD",K37="T"),1,0)</f>
        <v>0</v>
      </c>
      <c r="P37" s="91">
        <f>N37*M37</f>
        <v>0</v>
      </c>
      <c r="Q37" s="90">
        <f>P37*L37</f>
        <v>0</v>
      </c>
      <c r="R37" s="89">
        <f>O37*M37</f>
        <v>0</v>
      </c>
      <c r="S37" s="88">
        <f>COUNTIF(E37:I37,"AA")+COUNTIF(E37:I37,"BA")+COUNTIF(E37:I37,"BB")+COUNTIF(E37:I37,"CB")+COUNTIF(E37:I37,"CC")+COUNTIF(E37:I37,"DC")+COUNTIF(E37:I37,"DD")+COUNTIF(E37:I37,"F")+COUNTIF(E37:I37,"I")+COUNTIF(E37:I37,"W")+COUNTIF(E37:I37,"T")+COUNTIF(E37:I37,"FF")+COUNTIF(E37:I37,"FA")+COUNTIF(E37:I37,"P")</f>
        <v>0</v>
      </c>
      <c r="T37" s="87">
        <f>IF(S37&gt;0,S37-1,0)</f>
        <v>0</v>
      </c>
      <c r="U37" s="66">
        <f>(S37-T37)*M37</f>
        <v>0</v>
      </c>
      <c r="V37" s="109" t="s">
        <v>18</v>
      </c>
      <c r="W37" s="108">
        <f>SUM(Q37:Q43)</f>
        <v>0</v>
      </c>
      <c r="X37" s="107" t="s">
        <v>17</v>
      </c>
      <c r="Y37" s="106">
        <f>COUNTIF(K37:K43,"f")+COUNTIF(K37:K43,"fa")+COUNTIF(K37:K43,"ff")</f>
        <v>0</v>
      </c>
      <c r="Z37" s="32"/>
      <c r="AA37" s="99" t="s">
        <v>32</v>
      </c>
      <c r="AB37" s="240" t="s">
        <v>31</v>
      </c>
      <c r="AC37" s="240"/>
      <c r="AD37" s="110"/>
      <c r="AE37" s="110"/>
      <c r="AF37" s="110"/>
      <c r="AG37" s="110"/>
      <c r="AH37" s="97"/>
      <c r="AJ37" s="96" t="str">
        <f>IF(OR(AH37="AA",AH37="BA",AH37="BB",AH37="CB",AH37="CC",AH37="DC",AH37="DD",AH37="F",AH37="I",AH37="FA",AH37="FF",AH37="W",AH37="T"),AH37,IF(OR(AG37="AA",AG37="BA",AG37="BB",AG37="CB",AG37="CC",AG37="DC",AG37="DD",AG37="F",AG37="I",AG37="FA",AG37="FF",AG37="W",AG37="T"),AG37,IF(OR(AF37="AA",AF37="BA",AF37="BB",AF37="CB",AF37="CC",AF37="DC",AF37="DD",AF37="F",AF37="I",AF37="FA",AF37="FF",AF37="W",AF37="T"),AF37,IF(OR(AE37="AA",AE37="BA",AE37="BB",AE37="CB",AE37="CC",AE37="DC",AE37="DD",AE37="F",AE37="FA",AE37="FF",AE37="I",AE37="W",AE37="T"),AE37,IF(OR(AD37="AA",AD37="BA",AD37="BB",AD37="CB",AD37="CC",AD37="DC",AD37="DD",AD37="F",AD37="FA",AD37="FF",AD37="I",AD37="W",AD37="T"),AD37,"")))))</f>
        <v/>
      </c>
      <c r="AK37" s="95">
        <f>IF(AJ37="AA",4,IF(AJ37="BA",3.5,IF(AJ37="BB",3,IF(AJ37="CB",2.5,IF(AJ37="CC",2,IF(AJ37="DC",1.5,IF(AJ37="DD",1,0)))))))</f>
        <v>0</v>
      </c>
      <c r="AL37" s="94">
        <v>3</v>
      </c>
      <c r="AM37" s="93">
        <f>IF(OR(AJ37="T",AJ37="W",AJ37="I", AJ37=""),0,1)</f>
        <v>0</v>
      </c>
      <c r="AN37" s="92">
        <f>IF(OR(AJ37="AA",AJ37="BA",AJ37="BB",AJ37="CB",AJ37="CC",AJ37="DC",AJ37="DD",AJ37="T"),1,0)</f>
        <v>0</v>
      </c>
      <c r="AO37" s="91">
        <f>AM37*AL37</f>
        <v>0</v>
      </c>
      <c r="AP37" s="90">
        <f>AO37*AK37</f>
        <v>0</v>
      </c>
      <c r="AQ37" s="89">
        <f>AN37*AL37</f>
        <v>0</v>
      </c>
      <c r="AR37" s="88">
        <f>COUNTIF(AD37:AH37,"AA")+COUNTIF(AD37:AH37,"BA")+COUNTIF(AD37:AH37,"BB")+COUNTIF(AD37:AH37,"CB")+COUNTIF(AD37:AH37,"CC")+COUNTIF(AD37:AH37,"DC")+COUNTIF(AD37:AH37,"DD")+COUNTIF(AD37:AH37,"F")+COUNTIF(AD37:AH37,"I")+COUNTIF(AD37:AH37,"W")+COUNTIF(AD37:AH37,"T")+COUNTIF(AD37:AH37,"FF")+COUNTIF(AD37:AH37,"FA")</f>
        <v>0</v>
      </c>
      <c r="AS37" s="87">
        <f>IF(AR37&gt;0,AR37-1,0)</f>
        <v>0</v>
      </c>
      <c r="AT37" s="66">
        <f>(AR37-AS37)*AL37</f>
        <v>0</v>
      </c>
      <c r="AU37" s="109" t="s">
        <v>18</v>
      </c>
      <c r="AV37" s="108">
        <f>SUM(AP37:AP48)</f>
        <v>0</v>
      </c>
      <c r="AW37" s="107" t="s">
        <v>17</v>
      </c>
      <c r="AX37" s="106">
        <f>COUNTIF(AJ37:AJ48,"f")+COUNTIF(AJ37:AJ48,"fa")+COUNTIF(AJ37:AJ48,"ff")</f>
        <v>0</v>
      </c>
      <c r="AY37" s="3"/>
    </row>
    <row r="38" spans="2:52" ht="15" customHeight="1" x14ac:dyDescent="0.25">
      <c r="B38" s="99" t="s">
        <v>30</v>
      </c>
      <c r="C38" s="239" t="s">
        <v>29</v>
      </c>
      <c r="D38" s="239"/>
      <c r="E38" s="98"/>
      <c r="F38" s="98"/>
      <c r="G38" s="98"/>
      <c r="H38" s="98"/>
      <c r="I38" s="97"/>
      <c r="J38" s="32"/>
      <c r="K38" s="96" t="str">
        <f>IF(OR(I38="AA",I38="BA",I38="BB",I38="CB",I38="CC",I38="DC",I38="DD",I38="F",I38="I",I38="FA",I38="FF",I38="W",I38="T"),I38,IF(OR(H38="AA",H38="BA",H38="BB",H38="CB",H38="CC",H38="DC",H38="DD",H38="F",H38="I",H38="FA",H38="FF",H38="W",H38="T"),H38,IF(OR(G38="AA",G38="BA",G38="BB",G38="CB",G38="CC",G38="DC",G38="DD",G38="F",G38="I",G38="FA",G38="FF",G38="W",G38="T"),G38,IF(OR(F38="AA",F38="BA",F38="BB",F38="CB",F38="CC",F38="DC",F38="DD",F38="F",F38="FA",F38="FF",F38="I",F38="W",F38="T"),F38,IF(OR(E38="AA",E38="BA",E38="BB",E38="CB",E38="CC",E38="DC",E38="DD",E38="F",E38="FA",E38="FF",E38="I",E38="W",E38="T"),E38,"")))))</f>
        <v/>
      </c>
      <c r="L38" s="95">
        <f>IF(K38="AA",4,IF(K38="BA",3.5,IF(K38="BB",3,IF(K38="CB",2.5,IF(K38="CC",2,IF(K38="DC",1.5,IF(K38="DD",1,0)))))))</f>
        <v>0</v>
      </c>
      <c r="M38" s="94">
        <v>3</v>
      </c>
      <c r="N38" s="93">
        <f>IF(OR(K38="T",K38="W",K38="I", K38=""),0,1)</f>
        <v>0</v>
      </c>
      <c r="O38" s="92">
        <f>IF(OR(K38="AA",K38="BA",K38="BB",K38="CB",K38="CC",K38="DC",K38="DD",K38="T"),1,0)</f>
        <v>0</v>
      </c>
      <c r="P38" s="91">
        <f>N38*M38</f>
        <v>0</v>
      </c>
      <c r="Q38" s="90">
        <f>P38*L38</f>
        <v>0</v>
      </c>
      <c r="R38" s="89">
        <f>O38*M38</f>
        <v>0</v>
      </c>
      <c r="S38" s="88">
        <f>COUNTIF(E38:I38,"AA")+COUNTIF(E38:I38,"BA")+COUNTIF(E38:I38,"BB")+COUNTIF(E38:I38,"CB")+COUNTIF(E38:I38,"CC")+COUNTIF(E38:I38,"DC")+COUNTIF(E38:I38,"DD")+COUNTIF(E38:I38,"F")+COUNTIF(E38:I38,"I")+COUNTIF(E38:I38,"W")+COUNTIF(E38:I38,"T")+COUNTIF(E38:I38,"FF")+COUNTIF(E38:I38,"FA")+COUNTIF(E38:I38,"P")</f>
        <v>0</v>
      </c>
      <c r="T38" s="87">
        <f>IF(S38&gt;0,S38-1,0)</f>
        <v>0</v>
      </c>
      <c r="U38" s="66">
        <f>(S38-T38)*M38</f>
        <v>0</v>
      </c>
      <c r="V38" s="103" t="s">
        <v>16</v>
      </c>
      <c r="W38" s="102">
        <f>SUM(P37:P43)</f>
        <v>0</v>
      </c>
      <c r="X38" s="101" t="s">
        <v>15</v>
      </c>
      <c r="Y38" s="100">
        <f>COUNTIF(K37:K43,"W")</f>
        <v>0</v>
      </c>
      <c r="Z38" s="32"/>
      <c r="AA38" s="99" t="s">
        <v>28</v>
      </c>
      <c r="AB38" s="239" t="s">
        <v>27</v>
      </c>
      <c r="AC38" s="239"/>
      <c r="AD38" s="30"/>
      <c r="AE38" s="105"/>
      <c r="AF38" s="105"/>
      <c r="AG38" s="105"/>
      <c r="AH38" s="104"/>
      <c r="AJ38" s="96" t="str">
        <f>IF(OR(AH38="AA",AH38="BA",AH38="BB",AH38="CB",AH38="CC",AH38="DC",AH38="DD",AH38="F",AH38="I",AH38="FA",AH38="FF",AH38="W",AH38="T"),AH38,IF(OR(AG38="AA",AG38="BA",AG38="BB",AG38="CB",AG38="CC",AG38="DC",AG38="DD",AG38="F",AG38="I",AG38="FA",AG38="FF",AG38="W",AG38="T"),AG38,IF(OR(AF38="AA",AF38="BA",AF38="BB",AF38="CB",AF38="CC",AF38="DC",AF38="DD",AF38="F",AF38="I",AF38="FA",AF38="FF",AF38="W",AF38="T"),AF38,IF(OR(AE38="AA",AE38="BA",AE38="BB",AE38="CB",AE38="CC",AE38="DC",AE38="DD",AE38="F",AE38="FA",AE38="FF",AE38="I",AE38="W",AE38="T"),AE38,IF(OR(AD38="AA",AD38="BA",AD38="BB",AD38="CB",AD38="CC",AD38="DC",AD38="DD",AD38="F",AD38="FA",AD38="FF",AD38="I",AD38="W",AD38="T"),AD38,"")))))</f>
        <v/>
      </c>
      <c r="AK38" s="95">
        <f>IF(AJ38="AA",4,IF(AJ38="BA",3.5,IF(AJ38="BB",3,IF(AJ38="CB",2.5,IF(AJ38="CC",2,IF(AJ38="DC",1.5,IF(AJ38="DD",1,0)))))))</f>
        <v>0</v>
      </c>
      <c r="AL38" s="94">
        <v>3</v>
      </c>
      <c r="AM38" s="93">
        <f>IF(OR(AJ38="T",AJ38="W",AJ38="I", AJ38=""),0,1)</f>
        <v>0</v>
      </c>
      <c r="AN38" s="92">
        <f>IF(OR(AJ38="AA",AJ38="BA",AJ38="BB",AJ38="CB",AJ38="CC",AJ38="DC",AJ38="DD",AJ38="T"),1,0)</f>
        <v>0</v>
      </c>
      <c r="AO38" s="91">
        <f>AM38*AL38</f>
        <v>0</v>
      </c>
      <c r="AP38" s="90">
        <f>AO38*AK38</f>
        <v>0</v>
      </c>
      <c r="AQ38" s="89">
        <f>AN38*AL38</f>
        <v>0</v>
      </c>
      <c r="AR38" s="88">
        <f>COUNTIF(AD38:AH38,"AA")+COUNTIF(AD38:AH38,"BA")+COUNTIF(AD38:AH38,"BB")+COUNTIF(AD38:AH38,"CB")+COUNTIF(AD38:AH38,"CC")+COUNTIF(AD38:AH38,"DC")+COUNTIF(AD38:AH38,"DD")+COUNTIF(AD38:AH38,"F")+COUNTIF(AD38:AH38,"I")+COUNTIF(AD38:AH38,"W")+COUNTIF(AD38:AH38,"T")+COUNTIF(AD38:AH38,"FF")+COUNTIF(AD38:AH38,"FA")</f>
        <v>0</v>
      </c>
      <c r="AS38" s="87">
        <f>IF(AR38&gt;0,AR38-1,0)</f>
        <v>0</v>
      </c>
      <c r="AT38" s="66">
        <f>(AR38-AS38)*AL38</f>
        <v>0</v>
      </c>
      <c r="AU38" s="103" t="s">
        <v>16</v>
      </c>
      <c r="AV38" s="102">
        <f>SUM(AO37:AO48)</f>
        <v>0</v>
      </c>
      <c r="AW38" s="101" t="s">
        <v>15</v>
      </c>
      <c r="AX38" s="100">
        <f>COUNTIF(AJ37:AJ48,"W")</f>
        <v>0</v>
      </c>
      <c r="AY38" s="3"/>
      <c r="AZ38" s="3"/>
    </row>
    <row r="39" spans="2:52" ht="14.1" customHeight="1" thickBot="1" x14ac:dyDescent="0.3">
      <c r="B39" s="99" t="s">
        <v>26</v>
      </c>
      <c r="C39" s="239" t="s">
        <v>25</v>
      </c>
      <c r="D39" s="239"/>
      <c r="E39" s="98"/>
      <c r="F39" s="98"/>
      <c r="G39" s="98"/>
      <c r="H39" s="98"/>
      <c r="I39" s="97"/>
      <c r="J39" s="32"/>
      <c r="K39" s="96" t="str">
        <f>IF(OR(I39="I",I39="F",I39="P",I39="W",I39="T"),I39,IF(OR(H39="I",H39="F",H39="P",H39="W",H39="T"),H39,IF(OR(,G39="I",G39="F",G39="P",G39="W",G39="T"),G39,IF(OR(F39="F",F39="P",F39="I",F39="W",F39="T"),F39,IF(OR(E39="F",E39="P",E39="I",E39="W",E39="T"),E39,"")))))</f>
        <v/>
      </c>
      <c r="L39" s="95">
        <f>IF(K39="AA",4,IF(K39="BA",3.5,IF(K39="BB",3,IF(K39="CB",2.5,IF(K39="CC",2,IF(K39="DC",1.5,IF(K39="DD",1,0)))))))</f>
        <v>0</v>
      </c>
      <c r="M39" s="94">
        <v>0</v>
      </c>
      <c r="N39" s="93">
        <f>IF(OR(K39="T",K39="W",K39="I", K39=""),0,1)</f>
        <v>0</v>
      </c>
      <c r="O39" s="92">
        <f>IF(OR(K39="P",K39="T"),1,0)</f>
        <v>0</v>
      </c>
      <c r="P39" s="91">
        <f>N39*M39</f>
        <v>0</v>
      </c>
      <c r="Q39" s="90">
        <f>P39*L39</f>
        <v>0</v>
      </c>
      <c r="R39" s="89">
        <f>O39*M39</f>
        <v>0</v>
      </c>
      <c r="S39" s="88">
        <f>COUNTIF(E39:I39,"AA")+COUNTIF(E39:I39,"BA")+COUNTIF(E39:I39,"BB")+COUNTIF(E39:I39,"CB")+COUNTIF(E39:I39,"CC")+COUNTIF(E39:I39,"DC")+COUNTIF(E39:I39,"DD")+COUNTIF(E39:I39,"F")+COUNTIF(E39:I39,"I")+COUNTIF(E39:I39,"W")+COUNTIF(E39:I39,"T")+COUNTIF(E39:I39,"FF")+COUNTIF(E39:I39,"FA")+COUNTIF(E39:I39,"P")</f>
        <v>0</v>
      </c>
      <c r="T39" s="87">
        <f>IF(S39&gt;0,S39-1,0)</f>
        <v>0</v>
      </c>
      <c r="U39" s="66">
        <f>(S39-T39)*M39</f>
        <v>0</v>
      </c>
      <c r="V39" s="86" t="s">
        <v>14</v>
      </c>
      <c r="W39" s="85">
        <f>SUM(R37:R46)</f>
        <v>0</v>
      </c>
      <c r="X39" s="84" t="s">
        <v>13</v>
      </c>
      <c r="Y39" s="83">
        <f>SUM(T37:T43)</f>
        <v>0</v>
      </c>
      <c r="Z39" s="32"/>
      <c r="AA39" s="206" t="s">
        <v>24</v>
      </c>
      <c r="AB39" s="207"/>
      <c r="AC39" s="31"/>
      <c r="AD39" s="30"/>
      <c r="AE39" s="190"/>
      <c r="AF39" s="191"/>
      <c r="AG39" s="191"/>
      <c r="AH39" s="192"/>
      <c r="AJ39" s="76" t="str">
        <f>IF(OR(AD41="AA",AD41="BA",AD41="BB",AD41="CB",AD41="CC",AD41="DC",AD41="DD",AD41="F",AD41="FA", AD41="FF",AD41="I",AD41="W",AD41="T"),AD41,IF(OR(AD40="AA",AD40="BA",AD40="BB",AD40="CB",AD40="CC",AD40="DC",AD40="DD",AD40="F",AD40="I",AD40="W",AD40="T",AD40="FA",AD40="FF"),AD40,IF(OR(AD39="AA",AD39="BA",AD39="BB",AD39="CB",AD39="CC",AD39="DC",AD39="DD",AD39="F",AD39="I",AD39="W",AD39="T",AD39="FA",AD39="FF"),AD39,"")))</f>
        <v/>
      </c>
      <c r="AK39" s="75">
        <f>IF(AJ39="AA",4,IF(AJ39="BA",3.5,IF(AJ39="BB",3,IF(AJ39="CB",2.5,IF(AJ39="CC",2,IF(AJ39="DC",1.5,IF(AJ39="DD",1,0)))))))</f>
        <v>0</v>
      </c>
      <c r="AL39" s="74">
        <v>3</v>
      </c>
      <c r="AM39" s="73">
        <f>IF(OR(AJ39="T",AJ39="W",AJ39="I", AJ39=""),0,1)</f>
        <v>0</v>
      </c>
      <c r="AN39" s="72">
        <f>IF(OR(AJ39="AA",AJ39="BA",AJ39="BB",AJ39="CB",AJ39="CC",AJ39="DC",AJ39="DD",AJ39="T"),1,0)</f>
        <v>0</v>
      </c>
      <c r="AO39" s="71">
        <f>AM39*AL39</f>
        <v>0</v>
      </c>
      <c r="AP39" s="70">
        <f>AO39*AK39</f>
        <v>0</v>
      </c>
      <c r="AQ39" s="69">
        <f>AN39*AL39</f>
        <v>0</v>
      </c>
      <c r="AR39" s="68">
        <f>COUNTIF(AD39:AD41,"AA")+COUNTIF(AD39:AD41,"BA")+COUNTIF(AD39:AD41,"BB")+COUNTIF(AD39:AD41,"CB")+COUNTIF(AD39:AD41,"CC")+COUNTIF(AD39:AD41,"DC")+COUNTIF(AD39:AD41,"DD")+COUNTIF(AD39:AD41,"F")+COUNTIF(AD39:AD41,"I")+COUNTIF(AD39:AD41,"W")+COUNTIF(AD39:AD41,"T")+COUNTIF(AD39:AD41,"FF")+COUNTIF(AD39:AD41,"FA")</f>
        <v>0</v>
      </c>
      <c r="AS39" s="67">
        <f>IF(AR39&gt;0,AR39-1,0)</f>
        <v>0</v>
      </c>
      <c r="AT39" s="66">
        <f>(AR39-AS39)*AL39</f>
        <v>0</v>
      </c>
      <c r="AU39" s="86" t="s">
        <v>14</v>
      </c>
      <c r="AV39" s="85">
        <f>SUM(AQ37:AQ45)</f>
        <v>0</v>
      </c>
      <c r="AW39" s="84" t="s">
        <v>13</v>
      </c>
      <c r="AX39" s="83">
        <f>SUM(AS37:AS48)</f>
        <v>0</v>
      </c>
      <c r="AY39" s="3"/>
      <c r="AZ39" s="3"/>
    </row>
    <row r="40" spans="2:52" ht="14.1" customHeight="1" x14ac:dyDescent="0.25">
      <c r="B40" s="196" t="s">
        <v>23</v>
      </c>
      <c r="C40" s="197"/>
      <c r="D40" s="34"/>
      <c r="E40" s="22"/>
      <c r="F40" s="212"/>
      <c r="G40" s="212"/>
      <c r="H40" s="212"/>
      <c r="I40" s="213"/>
      <c r="J40" s="32"/>
      <c r="K40" s="76" t="str">
        <f>IF(OR(E42="AA",E42="BA",E42="BB",E42="CB",E42="CC",E42="DC",E42="DD",E42="F",E42="FA", E42="FF",E42="I",E42="W",E42="T"),E42,IF(OR(E41="AA",E41="BA",E41="BB",E41="CB",E41="CC",E41="DC",E41="DD",E41="F",E41="I",E41="W",E41="T",E41="FA",E41="FF"),E41,IF(OR(E40="AA",E40="BA",E40="BB",E40="CB",E40="CC",E40="DC",E40="DD",E40="F",E40="I",E40="W",E40="T",E40="FA",E40="FF"),E40,"")))</f>
        <v/>
      </c>
      <c r="L40" s="75">
        <f>IF(K40="AA",4,IF(K40="BA",3.5,IF(K40="BB",3,IF(K40="CB",2.5,IF(K40="CC",2,IF(K40="DC",1.5,IF(K40="DD",1,0)))))))</f>
        <v>0</v>
      </c>
      <c r="M40" s="74">
        <v>3</v>
      </c>
      <c r="N40" s="73">
        <f>IF(OR(K40="T",K40="W",K40="I", K40=""),0,1)</f>
        <v>0</v>
      </c>
      <c r="O40" s="72">
        <f>IF(OR(K40="AA",K40="BA",K40="BB",K40="CB",K40="CC",K40="DC",K40="DD",K40="T"),1,0)</f>
        <v>0</v>
      </c>
      <c r="P40" s="71">
        <f>N40*M40</f>
        <v>0</v>
      </c>
      <c r="Q40" s="70">
        <f>P40*L40</f>
        <v>0</v>
      </c>
      <c r="R40" s="69">
        <f>O40*M40</f>
        <v>0</v>
      </c>
      <c r="S40" s="68">
        <f>COUNTIF(E40:E42,"AA")+COUNTIF(E40:E42,"BA")+COUNTIF(E40:E42,"BB")+COUNTIF(E40:E42,"CB")+COUNTIF(E40:E42,"CC")+COUNTIF(E40:E42,"DC")+COUNTIF(E40:E42,"DD")+COUNTIF(E40:E42,"F")+COUNTIF(E40:E42,"I")+COUNTIF(E40:E42,"W")+COUNTIF(E40:E42,"T")+COUNTIF(E40:E42,"FF")+COUNTIF(E40:E42,"FA")</f>
        <v>0</v>
      </c>
      <c r="T40" s="67">
        <f>IF(S40&gt;0,S40-1,0)</f>
        <v>0</v>
      </c>
      <c r="U40" s="66">
        <f>(S40-T40)*M40</f>
        <v>0</v>
      </c>
      <c r="V40" s="3"/>
      <c r="W40" s="3"/>
      <c r="X40" s="84" t="s">
        <v>10</v>
      </c>
      <c r="Y40" s="83">
        <f>SUM(O37:O46)</f>
        <v>0</v>
      </c>
      <c r="Z40" s="32"/>
      <c r="AA40" s="208"/>
      <c r="AB40" s="209"/>
      <c r="AC40" s="31"/>
      <c r="AD40" s="30"/>
      <c r="AE40" s="190"/>
      <c r="AF40" s="191"/>
      <c r="AG40" s="191"/>
      <c r="AH40" s="192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84" t="s">
        <v>10</v>
      </c>
      <c r="AX40" s="83">
        <f>SUM(AN37:AN48)</f>
        <v>0</v>
      </c>
      <c r="AY40" s="3"/>
      <c r="AZ40" s="3"/>
    </row>
    <row r="41" spans="2:52" ht="14.1" customHeight="1" thickBot="1" x14ac:dyDescent="0.3">
      <c r="B41" s="196"/>
      <c r="C41" s="197"/>
      <c r="D41" s="23"/>
      <c r="E41" s="22"/>
      <c r="F41" s="214"/>
      <c r="G41" s="214"/>
      <c r="H41" s="214"/>
      <c r="I41" s="215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"/>
      <c r="W41" s="3"/>
      <c r="X41" s="82" t="s">
        <v>7</v>
      </c>
      <c r="Y41" s="81">
        <f>SUM(S37:S43)</f>
        <v>0</v>
      </c>
      <c r="Z41" s="32"/>
      <c r="AA41" s="210"/>
      <c r="AB41" s="211"/>
      <c r="AC41" s="31"/>
      <c r="AD41" s="30"/>
      <c r="AE41" s="190"/>
      <c r="AF41" s="191"/>
      <c r="AG41" s="191"/>
      <c r="AH41" s="192"/>
      <c r="AU41" s="3"/>
      <c r="AV41" s="3"/>
      <c r="AW41" s="82" t="s">
        <v>7</v>
      </c>
      <c r="AX41" s="81">
        <f>SUM(AR37:AR48)</f>
        <v>0</v>
      </c>
      <c r="AY41" s="3"/>
      <c r="AZ41" s="3"/>
    </row>
    <row r="42" spans="2:52" ht="14.1" customHeight="1" x14ac:dyDescent="0.25">
      <c r="B42" s="196"/>
      <c r="C42" s="197"/>
      <c r="D42" s="34"/>
      <c r="E42" s="22"/>
      <c r="F42" s="214"/>
      <c r="G42" s="214"/>
      <c r="H42" s="214"/>
      <c r="I42" s="215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"/>
      <c r="W42" s="3"/>
      <c r="X42" s="80"/>
      <c r="Y42" s="80"/>
      <c r="Z42" s="32"/>
      <c r="AA42" s="206" t="s">
        <v>22</v>
      </c>
      <c r="AB42" s="207"/>
      <c r="AC42" s="31"/>
      <c r="AD42" s="30"/>
      <c r="AE42" s="190"/>
      <c r="AF42" s="191"/>
      <c r="AG42" s="191"/>
      <c r="AH42" s="192"/>
      <c r="AJ42" s="76" t="str">
        <f>IF(OR(AD44="AA",AD44="BA",AD44="BB",AD44="CB",AD44="CC",AD44="DC",AD44="DD",AD44="F",AD44="FA", AD44="FF",AD44="I",AD44="W",AD44="T"),AD44,IF(OR(AD43="AA",AD43="BA",AD43="BB",AD43="CB",AD43="CC",AD43="DC",AD43="DD",AD43="F",AD43="I",AD43="W",AD43="T",AD43="FA",AD43="FF"),AD43,IF(OR(AD42="AA",AD42="BA",AD42="BB",AD42="CB",AD42="CC",AD42="DC",AD42="DD",AD42="F",AD42="I",AD42="W",AD42="T",AD42="FA",AD42="FF"),AD42,"")))</f>
        <v/>
      </c>
      <c r="AK42" s="75">
        <f>IF(AJ42="AA",4,IF(AJ42="BA",3.5,IF(AJ42="BB",3,IF(AJ42="CB",2.5,IF(AJ42="CC",2,IF(AJ42="DC",1.5,IF(AJ42="DD",1,0)))))))</f>
        <v>0</v>
      </c>
      <c r="AL42" s="74">
        <v>3</v>
      </c>
      <c r="AM42" s="73">
        <f>IF(OR(AJ42="T",AJ42="W",AJ42="I", AJ42=""),0,1)</f>
        <v>0</v>
      </c>
      <c r="AN42" s="72">
        <f>IF(OR(AJ42="AA",AJ42="BA",AJ42="BB",AJ42="CB",AJ42="CC",AJ42="DC",AJ42="DD",AJ42="T"),1,0)</f>
        <v>0</v>
      </c>
      <c r="AO42" s="71">
        <f>AM42*AL42</f>
        <v>0</v>
      </c>
      <c r="AP42" s="70">
        <f>AO42*AK42</f>
        <v>0</v>
      </c>
      <c r="AQ42" s="69">
        <f>AN42*AL42</f>
        <v>0</v>
      </c>
      <c r="AR42" s="68">
        <f>COUNTIF(AD42:AD44,"AA")+COUNTIF(AD42:AD44,"BA")+COUNTIF(AD42:AD44,"BB")+COUNTIF(AD42:AD44,"CB")+COUNTIF(AD42:AD44,"CC")+COUNTIF(AD42:AD44,"DC")+COUNTIF(AD42:AD44,"DD")+COUNTIF(AD42:AD44,"F")+COUNTIF(AD42:AD44,"I")+COUNTIF(AD42:AD44,"W")+COUNTIF(AD42:AD44,"T")+COUNTIF(AD42:AD44,"FF")+COUNTIF(AD42:AD44,"FA")</f>
        <v>0</v>
      </c>
      <c r="AS42" s="67">
        <f>IF(AR42&gt;0,AR42-1,0)</f>
        <v>0</v>
      </c>
      <c r="AT42" s="66">
        <f>(AR42-AS42)*AL42</f>
        <v>0</v>
      </c>
      <c r="AU42" s="3"/>
      <c r="AV42" s="3"/>
      <c r="AW42" s="80"/>
      <c r="AX42" s="80"/>
      <c r="AY42" s="3"/>
      <c r="AZ42" s="3"/>
    </row>
    <row r="43" spans="2:52" ht="14.1" customHeight="1" x14ac:dyDescent="0.25">
      <c r="B43" s="196" t="s">
        <v>21</v>
      </c>
      <c r="C43" s="197"/>
      <c r="D43" s="34"/>
      <c r="E43" s="22"/>
      <c r="F43" s="214"/>
      <c r="G43" s="214"/>
      <c r="H43" s="214"/>
      <c r="I43" s="215"/>
      <c r="J43" s="32"/>
      <c r="K43" s="76" t="str">
        <f>IF(OR(E45="AA",E45="BA",E45="BB",E45="CB",E45="CC",E45="DC",E45="DD",E45="F",E45="FA", E45="FF",E45="I",E45="W",E45="T"),E45,IF(OR(E44="AA",E44="BA",E44="BB",E44="CB",E44="CC",E44="DC",E44="DD",E44="F",E44="I",E44="W",E44="T",E44="FA",E44="FF"),E44,IF(OR(E43="AA",E43="BA",E43="BB",E43="CB",E43="CC",E43="DC",E43="DD",E43="F",E43="I",E43="W",E43="T",E43="FA",E43="FF"),E43,"")))</f>
        <v/>
      </c>
      <c r="L43" s="75">
        <f>IF(K43="AA",4,IF(K43="BA",3.5,IF(K43="BB",3,IF(K43="CB",2.5,IF(K43="CC",2,IF(K43="DC",1.5,IF(K43="DD",1,0)))))))</f>
        <v>0</v>
      </c>
      <c r="M43" s="74">
        <v>3</v>
      </c>
      <c r="N43" s="73">
        <f>IF(OR(K43="T",K43="W",K43="I", K43=""),0,1)</f>
        <v>0</v>
      </c>
      <c r="O43" s="72">
        <f>IF(OR(K43="AA",K43="BA",K43="BB",K43="CB",K43="CC",K43="DC",K43="DD",K43="T"),1,0)</f>
        <v>0</v>
      </c>
      <c r="P43" s="71">
        <f>N43*M43</f>
        <v>0</v>
      </c>
      <c r="Q43" s="70">
        <f>P43*L43</f>
        <v>0</v>
      </c>
      <c r="R43" s="69">
        <f>O43*M43</f>
        <v>0</v>
      </c>
      <c r="S43" s="68">
        <f>COUNTIF(E43:E45,"AA")+COUNTIF(E43:E45,"BA")+COUNTIF(E43:E45,"BB")+COUNTIF(E43:E45,"CB")+COUNTIF(E43:E45,"CC")+COUNTIF(E43:E45,"DC")+COUNTIF(E43:E45,"DD")+COUNTIF(E43:E45,"F")+COUNTIF(E43:E45,"I")+COUNTIF(E43:E45,"W")+COUNTIF(E43:E45,"T")+COUNTIF(E43:E45,"FF")+COUNTIF(E43:E45,"FA")</f>
        <v>0</v>
      </c>
      <c r="T43" s="67">
        <f>IF(S43&gt;0,S43-1,0)</f>
        <v>0</v>
      </c>
      <c r="U43" s="66">
        <f>(S43-T43)*M43</f>
        <v>0</v>
      </c>
      <c r="V43" s="3"/>
      <c r="W43" s="3"/>
      <c r="X43" s="79"/>
      <c r="Y43" s="79"/>
      <c r="Z43" s="32"/>
      <c r="AA43" s="208"/>
      <c r="AB43" s="209"/>
      <c r="AC43" s="31"/>
      <c r="AD43" s="30"/>
      <c r="AE43" s="190"/>
      <c r="AF43" s="191"/>
      <c r="AG43" s="191"/>
      <c r="AH43" s="192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79"/>
      <c r="AX43" s="79"/>
      <c r="AY43" s="3"/>
      <c r="AZ43" s="3"/>
    </row>
    <row r="44" spans="2:52" ht="14.1" customHeight="1" x14ac:dyDescent="0.25">
      <c r="B44" s="196"/>
      <c r="C44" s="197"/>
      <c r="D44" s="34"/>
      <c r="E44" s="22"/>
      <c r="F44" s="214"/>
      <c r="G44" s="214"/>
      <c r="H44" s="214"/>
      <c r="I44" s="215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"/>
      <c r="W44" s="3"/>
      <c r="X44" s="78"/>
      <c r="Y44" s="78"/>
      <c r="Z44" s="32"/>
      <c r="AA44" s="210"/>
      <c r="AB44" s="211"/>
      <c r="AC44" s="31"/>
      <c r="AD44" s="30"/>
      <c r="AE44" s="190"/>
      <c r="AF44" s="191"/>
      <c r="AG44" s="191"/>
      <c r="AH44" s="192"/>
      <c r="AJ44" s="59"/>
      <c r="AK44" s="58"/>
      <c r="AL44" s="56"/>
      <c r="AM44" s="56"/>
      <c r="AN44" s="56"/>
      <c r="AO44" s="56"/>
      <c r="AP44" s="57"/>
      <c r="AQ44" s="56"/>
      <c r="AR44" s="56"/>
      <c r="AS44" s="56"/>
      <c r="AT44" s="55"/>
      <c r="AU44" s="3"/>
      <c r="AV44" s="3"/>
      <c r="AW44" s="78"/>
      <c r="AX44" s="78"/>
      <c r="AY44" s="3"/>
      <c r="AZ44" s="3"/>
    </row>
    <row r="45" spans="2:52" ht="14.1" customHeight="1" thickBot="1" x14ac:dyDescent="0.3">
      <c r="B45" s="196"/>
      <c r="C45" s="197"/>
      <c r="D45" s="34"/>
      <c r="E45" s="22"/>
      <c r="F45" s="214"/>
      <c r="G45" s="214"/>
      <c r="H45" s="214"/>
      <c r="I45" s="215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216" t="s">
        <v>20</v>
      </c>
      <c r="AB45" s="217"/>
      <c r="AC45" s="31"/>
      <c r="AD45" s="30"/>
      <c r="AE45" s="190"/>
      <c r="AF45" s="191"/>
      <c r="AG45" s="191"/>
      <c r="AH45" s="192"/>
      <c r="AJ45" s="76" t="str">
        <f>IF(OR(AD47="AA",AD47="BA",AD47="BB",AD47="CB",AD47="CC",AD47="DC",AD47="DD",AD47="F",AD47="FA", AD47="FF",AD47="I",AD47="W",AD47="T"),AD47,IF(OR(AD46="AA",AD46="BA",AD46="BB",AD46="CB",AD46="CC",AD46="DC",AD46="DD",AD46="F",AD46="I",AD46="W",AD46="T",AD46="FA",AD46="FF"),AD46,IF(OR(AD45="AA",AD45="BA",AD45="BB",AD45="CB",AD45="CC",AD45="DC",AD45="DD",AD45="F",AD45="I",AD45="W",AD45="T",AD45="FA",AD45="FF"),AD45,"")))</f>
        <v/>
      </c>
      <c r="AK45" s="75">
        <f>IF(AJ45="AA",4,IF(AJ45="BA",3.5,IF(AJ45="BB",3,IF(AJ45="CB",2.5,IF(AJ45="CC",2,IF(AJ45="DC",1.5,IF(AJ45="DD",1,0)))))))</f>
        <v>0</v>
      </c>
      <c r="AL45" s="74">
        <v>3</v>
      </c>
      <c r="AM45" s="73">
        <f>IF(OR(AJ45="T",AJ45="W",AJ45="I", AJ45=""),0,1)</f>
        <v>0</v>
      </c>
      <c r="AN45" s="72">
        <f>IF(OR(AJ45="AA",AJ45="BA",AJ45="BB",AJ45="CB",AJ45="CC",AJ45="DC",AJ45="DD",AJ45="T"),1,0)</f>
        <v>0</v>
      </c>
      <c r="AO45" s="71">
        <f>AM45*AL45</f>
        <v>0</v>
      </c>
      <c r="AP45" s="70">
        <f>AO45*AK45</f>
        <v>0</v>
      </c>
      <c r="AQ45" s="69">
        <f>AN45*AL45</f>
        <v>0</v>
      </c>
      <c r="AR45" s="68">
        <f>COUNTIF(AD45:AD47,"AA")+COUNTIF(AD45:AD47,"BA")+COUNTIF(AD45:AD47,"BB")+COUNTIF(AD45:AD47,"CB")+COUNTIF(AD45:AD47,"CC")+COUNTIF(AD45:AD47,"DC")+COUNTIF(AD45:AD47,"DD")+COUNTIF(AD45:AD47,"F")+COUNTIF(AD45:AD47,"I")+COUNTIF(AD45:AD47,"W")+COUNTIF(AD45:AD47,"T")+COUNTIF(AD45:AD47,"FF")+COUNTIF(AD45:AD47,"FA")</f>
        <v>0</v>
      </c>
      <c r="AS45" s="67">
        <f>IF(AR45&gt;0,AR45-1,0)</f>
        <v>0</v>
      </c>
      <c r="AT45" s="66">
        <f>(AR45-AS45)*AL45</f>
        <v>0</v>
      </c>
      <c r="AU45" s="3"/>
      <c r="AV45" s="3"/>
      <c r="AW45" s="2"/>
      <c r="AX45" s="2"/>
      <c r="AY45" s="3"/>
      <c r="AZ45" s="3"/>
    </row>
    <row r="46" spans="2:52" ht="14.1" customHeight="1" x14ac:dyDescent="0.25">
      <c r="B46" s="216" t="s">
        <v>19</v>
      </c>
      <c r="C46" s="217"/>
      <c r="D46" s="77"/>
      <c r="E46" s="60"/>
      <c r="F46" s="214"/>
      <c r="G46" s="214"/>
      <c r="H46" s="214"/>
      <c r="I46" s="215"/>
      <c r="J46" s="32"/>
      <c r="K46" s="76" t="str">
        <f>IF(OR(E48="AA",E48="BA",E48="BB",E48="CB",E48="CC",E48="DC",E48="DD",E48="F",E48="FA", E48="FF",E48="I",E48="W",E48="T"),E48,IF(OR(E47="AA",E47="BA",E47="BB",E47="CB",E47="CC",E47="DC",E47="DD",E47="F",E47="I",E47="W",E47="T",E47="FA",E47="FF"),E47,IF(OR(E46="AA",E46="BA",E46="BB",E46="CB",E46="CC",E46="DC",E46="DD",E46="F",E46="I",E46="W",E46="T",E46="FA",E46="FF"),E46,"")))</f>
        <v/>
      </c>
      <c r="L46" s="75">
        <f>IF(K46="AA",4,IF(K46="BA",3.5,IF(K46="BB",3,IF(K46="CB",2.5,IF(K46="CC",2,IF(K46="DC",1.5,IF(K46="DD",1,0)))))))</f>
        <v>0</v>
      </c>
      <c r="M46" s="74">
        <v>3</v>
      </c>
      <c r="N46" s="73">
        <f>IF(OR(K46="T",K46="W",K46="I", K46=""),0,1)</f>
        <v>0</v>
      </c>
      <c r="O46" s="72">
        <f>IF(OR(K46="AA",K46="BA",K46="BB",K46="CB",K46="CC",K46="DC",K46="DD",K46="T"),1,0)</f>
        <v>0</v>
      </c>
      <c r="P46" s="71">
        <f>N46*M46</f>
        <v>0</v>
      </c>
      <c r="Q46" s="70">
        <f>P46*L46</f>
        <v>0</v>
      </c>
      <c r="R46" s="69">
        <f>O46*M46</f>
        <v>0</v>
      </c>
      <c r="S46" s="68">
        <f>COUNTIF(E46:E48,"AA")+COUNTIF(E46:E48,"BA")+COUNTIF(E46:E48,"BB")+COUNTIF(E46:E48,"CB")+COUNTIF(E46:E48,"CC")+COUNTIF(E46:E48,"DC")+COUNTIF(E46:E48,"DD")+COUNTIF(E46:E48,"F")+COUNTIF(E46:E48,"I")+COUNTIF(E46:E48,"W")+COUNTIF(E46:E48,"T")+COUNTIF(E46:E48,"FF")+COUNTIF(E46:E48,"FA")</f>
        <v>0</v>
      </c>
      <c r="T46" s="67">
        <f>IF(S46&gt;0,S46-1,0)</f>
        <v>0</v>
      </c>
      <c r="U46" s="66">
        <f>(S46-T46)*M46</f>
        <v>0</v>
      </c>
      <c r="V46" s="65" t="s">
        <v>18</v>
      </c>
      <c r="W46" s="64">
        <f>SUM(Q49:Q53)</f>
        <v>0</v>
      </c>
      <c r="X46" s="63" t="s">
        <v>17</v>
      </c>
      <c r="Y46" s="62">
        <f>COUNTIF(K49:K53,"f")+COUNTIF(K49:K53,"fa")+COUNTIF(K49:K53,"ff")</f>
        <v>0</v>
      </c>
      <c r="Z46" s="32"/>
      <c r="AA46" s="218"/>
      <c r="AB46" s="219"/>
      <c r="AC46" s="31"/>
      <c r="AD46" s="30"/>
      <c r="AE46" s="190"/>
      <c r="AF46" s="191"/>
      <c r="AG46" s="191"/>
      <c r="AH46" s="192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65" t="s">
        <v>18</v>
      </c>
      <c r="AV46" s="64">
        <f>SUM(AP49:AP53)</f>
        <v>0</v>
      </c>
      <c r="AW46" s="63" t="s">
        <v>17</v>
      </c>
      <c r="AX46" s="62">
        <f>COUNTIF(AJ49:AJ53,"f")+COUNTIF(AJ49:AJ53,"fa")+COUNTIF(AJ49:AJ53,"ff")</f>
        <v>0</v>
      </c>
      <c r="AY46" s="3"/>
      <c r="AZ46" s="3"/>
    </row>
    <row r="47" spans="2:52" ht="14.1" customHeight="1" x14ac:dyDescent="0.25">
      <c r="B47" s="218"/>
      <c r="C47" s="219"/>
      <c r="D47" s="61"/>
      <c r="E47" s="60"/>
      <c r="F47" s="214"/>
      <c r="G47" s="214"/>
      <c r="H47" s="214"/>
      <c r="I47" s="215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54" t="s">
        <v>16</v>
      </c>
      <c r="W47" s="53">
        <f>SUM(P49:P53)</f>
        <v>0</v>
      </c>
      <c r="X47" s="52" t="s">
        <v>15</v>
      </c>
      <c r="Y47" s="51">
        <f>COUNTIF(K49:K53,"W")</f>
        <v>0</v>
      </c>
      <c r="Z47" s="32"/>
      <c r="AA47" s="220"/>
      <c r="AB47" s="221"/>
      <c r="AC47" s="31"/>
      <c r="AD47" s="30"/>
      <c r="AE47" s="190"/>
      <c r="AF47" s="191"/>
      <c r="AG47" s="191"/>
      <c r="AH47" s="192"/>
      <c r="AJ47" s="59"/>
      <c r="AK47" s="58"/>
      <c r="AL47" s="56"/>
      <c r="AM47" s="56"/>
      <c r="AN47" s="56"/>
      <c r="AO47" s="56"/>
      <c r="AP47" s="57"/>
      <c r="AQ47" s="56"/>
      <c r="AR47" s="56"/>
      <c r="AS47" s="56"/>
      <c r="AT47" s="55"/>
      <c r="AU47" s="54" t="s">
        <v>16</v>
      </c>
      <c r="AV47" s="53">
        <f>SUM(AO49:AO53)</f>
        <v>0</v>
      </c>
      <c r="AW47" s="52" t="s">
        <v>15</v>
      </c>
      <c r="AX47" s="51">
        <f>COUNTIF(AJ49:AJ53,"W")</f>
        <v>0</v>
      </c>
      <c r="AY47" s="3"/>
      <c r="AZ47" s="3"/>
    </row>
    <row r="48" spans="2:52" ht="14.1" customHeight="1" thickBot="1" x14ac:dyDescent="0.3">
      <c r="B48" s="220"/>
      <c r="C48" s="221"/>
      <c r="D48" s="50"/>
      <c r="E48" s="49"/>
      <c r="F48" s="214"/>
      <c r="G48" s="214"/>
      <c r="H48" s="214"/>
      <c r="I48" s="215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48" t="s">
        <v>14</v>
      </c>
      <c r="W48" s="47">
        <f>SUM(R49:R53)</f>
        <v>0</v>
      </c>
      <c r="X48" s="46" t="s">
        <v>13</v>
      </c>
      <c r="Y48" s="45">
        <f>SUM(T49:T53)</f>
        <v>0</v>
      </c>
      <c r="Z48" s="32"/>
      <c r="AA48" s="222"/>
      <c r="AB48" s="223"/>
      <c r="AC48" s="223"/>
      <c r="AD48" s="224"/>
      <c r="AE48" s="193"/>
      <c r="AF48" s="194"/>
      <c r="AG48" s="194"/>
      <c r="AH48" s="195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48" t="s">
        <v>14</v>
      </c>
      <c r="AV48" s="47">
        <f>SUM(AQ49:AQ53)</f>
        <v>0</v>
      </c>
      <c r="AW48" s="46" t="s">
        <v>13</v>
      </c>
      <c r="AX48" s="45">
        <f>SUM(AS49:AS53)</f>
        <v>0</v>
      </c>
      <c r="AY48" s="3"/>
      <c r="AZ48" s="3"/>
    </row>
    <row r="49" spans="2:52" ht="14.1" customHeight="1" x14ac:dyDescent="0.25">
      <c r="B49" s="225" t="s">
        <v>12</v>
      </c>
      <c r="C49" s="226"/>
      <c r="D49" s="44"/>
      <c r="E49" s="43"/>
      <c r="F49" s="43"/>
      <c r="G49" s="43"/>
      <c r="H49" s="42"/>
      <c r="I49" s="37"/>
      <c r="J49" s="41"/>
      <c r="K49" s="14" t="str">
        <f>IF(OR(I49="AA",I49="BA",I49="BB",I49="CB",I49="CC",I49="DC",I49="DD",I49="F",I49="I",I49="FA",I49="FF",I49="W",I49="T"),I49,IF(OR(H49="AA",H49="BA",H49="BB",H49="CB",H49="CC",H49="DC",H49="DD",H49="F",H49="I",H49="FA",H49="FF",H49="W",H49="T"),H49,IF(OR(G49="AA",G49="BA",G49="BB",G49="CB",G49="CC",G49="DC",G49="DD",G49="F",G49="I",G49="FA",G49="FF",G49="W",G49="T"),G49,IF(OR(F49="AA",F49="BA",F49="BB",F49="CB",F49="CC",F49="DC",F49="DD",F49="F",F49="FA",F49="FF",F49="I",F49="W",F49="T"),F49,IF(OR(E49="AA",E49="BA",E49="BB",E49="CB",E49="CC",E49="DC",E49="DD",E49="F",E49="FA",E49="FF",E49="I",E49="W",E49="T"),E49,"")))))</f>
        <v/>
      </c>
      <c r="L49" s="13">
        <f>IF(K49="AA",4,IF(K49="BA",3.5,IF(K49="BB",3,IF(K49="CB",2.5,IF(K49="CC",2,IF(K49="DC",1.5,IF(K49="DD",1,0)))))))</f>
        <v>0</v>
      </c>
      <c r="M49" s="12">
        <f>I49</f>
        <v>0</v>
      </c>
      <c r="N49" s="11">
        <f>IF(OR(K49="T",K49="W",K49="I", K49=""),0,1)</f>
        <v>0</v>
      </c>
      <c r="O49" s="10">
        <f>IF(OR(K49="AA",K49="BA",K49="BB",K49="CB",K49="CC",K49="DC",K49="DD",K49="T"),1,0)</f>
        <v>0</v>
      </c>
      <c r="P49" s="9">
        <f>N49*M49</f>
        <v>0</v>
      </c>
      <c r="Q49" s="8">
        <f>P49*L49</f>
        <v>0</v>
      </c>
      <c r="R49" s="7">
        <f>O49*M49</f>
        <v>0</v>
      </c>
      <c r="S49" s="6">
        <f>COUNTIF(E49:H49,"AA")+COUNTIF(E49:H49,"BA")+COUNTIF(E49:H49,"BB")+COUNTIF(E49:H49,"CB")+COUNTIF(E49:H49,"CC")+COUNTIF(E49:H49,"DC")+COUNTIF(E49:H49,"DD")+COUNTIF(E49:H49,"F")+COUNTIF(E49:H49,"I")+COUNTIF(E49:H49,"W")+COUNTIF(E49:H49,"T")+COUNTIF(E49:H49,"FF")+COUNTIF(E49:H49,"FA")</f>
        <v>0</v>
      </c>
      <c r="T49" s="5">
        <f>IF(S49&gt;0,S49-1,0)</f>
        <v>0</v>
      </c>
      <c r="U49" s="4">
        <f>(S49-T49)*M49</f>
        <v>0</v>
      </c>
      <c r="X49" s="36" t="s">
        <v>10</v>
      </c>
      <c r="Y49" s="35">
        <f>SUM(O49:O53)</f>
        <v>0</v>
      </c>
      <c r="Z49" s="32"/>
      <c r="AA49" s="227" t="s">
        <v>11</v>
      </c>
      <c r="AB49" s="228"/>
      <c r="AC49" s="40"/>
      <c r="AD49" s="39"/>
      <c r="AE49" s="39"/>
      <c r="AF49" s="39"/>
      <c r="AG49" s="38"/>
      <c r="AH49" s="37"/>
      <c r="AI49" s="3"/>
      <c r="AJ49" s="14" t="str">
        <f>IF(OR(AH49="AA",AH49="BA",AH49="BB",AH49="CB",AH49="CC",AH49="DC",AH49="DD",AH49="F",AH49="I",AH49="FA",AH49="FF",AH49="W",AH49="T"),AH49,IF(OR(AG49="AA",AG49="BA",AG49="BB",AG49="CB",AG49="CC",AG49="DC",AG49="DD",AG49="F",AG49="I",AG49="FA",AG49="FF",AG49="W",AG49="T"),AG49,IF(OR(AF49="AA",AF49="BA",AF49="BB",AF49="CB",AF49="CC",AF49="DC",AF49="DD",AF49="F",AF49="I",AF49="FA",AF49="FF",AF49="W",AF49="T"),AF49,IF(OR(AE49="AA",AE49="BA",AE49="BB",AE49="CB",AE49="CC",AE49="DC",AE49="DD",AE49="F",AE49="FA",AE49="FF",AE49="I",AE49="W",AE49="T"),AE49,IF(OR(AD49="AA",AD49="BA",AD49="BB",AD49="CB",AD49="CC",AD49="DC",AD49="DD",AD49="F",AD49="FA",AD49="FF",AD49="I",AD49="W",AD49="T"),AD49,"")))))</f>
        <v/>
      </c>
      <c r="AK49" s="13">
        <f>IF(AJ49="AA",4,IF(AJ49="BA",3.5,IF(AJ49="BB",3,IF(AJ49="CB",2.5,IF(AJ49="CC",2,IF(AJ49="DC",1.5,IF(AJ49="DD",1,0)))))))</f>
        <v>0</v>
      </c>
      <c r="AL49" s="12">
        <f>AH49</f>
        <v>0</v>
      </c>
      <c r="AM49" s="11">
        <f>IF(OR(AJ49="T",AJ49="W",AJ49="I", AJ49=""),0,1)</f>
        <v>0</v>
      </c>
      <c r="AN49" s="10">
        <f>IF(OR(AJ49="AA",AJ49="BA",AJ49="BB",AJ49="CB",AJ49="CC",AJ49="DC",AJ49="DD",AJ49="T"),1,0)</f>
        <v>0</v>
      </c>
      <c r="AO49" s="9">
        <f>AM49*AL49</f>
        <v>0</v>
      </c>
      <c r="AP49" s="8">
        <f>AO49*AK49</f>
        <v>0</v>
      </c>
      <c r="AQ49" s="7">
        <f>AN49*AL49</f>
        <v>0</v>
      </c>
      <c r="AR49" s="6">
        <f>COUNTIF(AD49:AG49,"AA")+COUNTIF(AD49:AG49,"BA")+COUNTIF(AD49:AG49,"BB")+COUNTIF(AD49:AG49,"CB")+COUNTIF(AD49:AG49,"CC")+COUNTIF(AD49:AG49,"DC")+COUNTIF(AD49:AG49,"DD")+COUNTIF(AD49:AG49,"F")+COUNTIF(AD49:AG49,"I")+COUNTIF(AD49:AG49,"W")+COUNTIF(AD49:AG49,"T")+COUNTIF(AD49:AG49,"FF")+COUNTIF(AD49:AG49,"FA")</f>
        <v>0</v>
      </c>
      <c r="AS49" s="5">
        <f>IF(AR49&gt;0,AR49-1,0)</f>
        <v>0</v>
      </c>
      <c r="AT49" s="4">
        <f>(AR49-AS49)*AL49</f>
        <v>0</v>
      </c>
      <c r="AW49" s="36" t="s">
        <v>10</v>
      </c>
      <c r="AX49" s="35">
        <f>SUM(AN49:AN53)</f>
        <v>0</v>
      </c>
      <c r="AY49" s="3"/>
      <c r="AZ49" s="3"/>
    </row>
    <row r="50" spans="2:52" ht="14.1" customHeight="1" x14ac:dyDescent="0.25">
      <c r="B50" s="233" t="s">
        <v>9</v>
      </c>
      <c r="C50" s="234"/>
      <c r="D50" s="34"/>
      <c r="E50" s="22"/>
      <c r="F50" s="22"/>
      <c r="G50" s="22"/>
      <c r="H50" s="33"/>
      <c r="I50" s="20"/>
      <c r="J50" s="32"/>
      <c r="K50" s="14" t="str">
        <f>IF(OR(I50="AA",I50="BA",I50="BB",I50="CB",I50="CC",I50="DC",I50="DD",I50="F",I50="I",I50="FA",I50="FF",I50="W",I50="T"),I50,IF(OR(H50="AA",H50="BA",H50="BB",H50="CB",H50="CC",H50="DC",H50="DD",H50="F",H50="I",H50="FA",H50="FF",H50="W",H50="T"),H50,IF(OR(G50="AA",G50="BA",G50="BB",G50="CB",G50="CC",G50="DC",G50="DD",G50="F",G50="I",G50="FA",G50="FF",G50="W",G50="T"),G50,IF(OR(F50="AA",F50="BA",F50="BB",F50="CB",F50="CC",F50="DC",F50="DD",F50="F",F50="FA",F50="FF",F50="I",F50="W",F50="T"),F50,IF(OR(E50="AA",E50="BA",E50="BB",E50="CB",E50="CC",E50="DC",E50="DD",E50="F",E50="FA",E50="FF",E50="I",E50="W",E50="T"),E50,"")))))</f>
        <v/>
      </c>
      <c r="L50" s="13">
        <f>IF(K50="AA",4,IF(K50="BA",3.5,IF(K50="BB",3,IF(K50="CB",2.5,IF(K50="CC",2,IF(K50="DC",1.5,IF(K50="DD",1,0)))))))</f>
        <v>0</v>
      </c>
      <c r="M50" s="12">
        <f>I50</f>
        <v>0</v>
      </c>
      <c r="N50" s="11">
        <f>IF(OR(K50="T",K50="W",K50="I", K50=""),0,1)</f>
        <v>0</v>
      </c>
      <c r="O50" s="10">
        <f>IF(OR(K50="AA",K50="BA",K50="BB",K50="CB",K50="CC",K50="DC",K50="DD",K50="T"),1,0)</f>
        <v>0</v>
      </c>
      <c r="P50" s="9">
        <f>N50*M50</f>
        <v>0</v>
      </c>
      <c r="Q50" s="8">
        <f>P50*L50</f>
        <v>0</v>
      </c>
      <c r="R50" s="7">
        <f>O50*M50</f>
        <v>0</v>
      </c>
      <c r="S50" s="6">
        <f>COUNTIF(E50:H50,"AA")+COUNTIF(E50:H50,"BA")+COUNTIF(E50:H50,"BB")+COUNTIF(E50:H50,"CB")+COUNTIF(E50:H50,"CC")+COUNTIF(E50:H50,"DC")+COUNTIF(E50:H50,"DD")+COUNTIF(E50:H50,"F")+COUNTIF(E50:H50,"I")+COUNTIF(E50:H50,"W")+COUNTIF(E50:H50,"T")+COUNTIF(E50:H50,"FF")+COUNTIF(E50:H50,"FA")</f>
        <v>0</v>
      </c>
      <c r="T50" s="5">
        <f>IF(S50&gt;0,S50-1,0)</f>
        <v>0</v>
      </c>
      <c r="U50" s="4">
        <f>(S50-T50)*M50</f>
        <v>0</v>
      </c>
      <c r="X50" s="28" t="s">
        <v>7</v>
      </c>
      <c r="Y50" s="27">
        <f>SUM(S49:S53)</f>
        <v>0</v>
      </c>
      <c r="Z50" s="32"/>
      <c r="AA50" s="235" t="s">
        <v>8</v>
      </c>
      <c r="AB50" s="236"/>
      <c r="AC50" s="31"/>
      <c r="AD50" s="30"/>
      <c r="AE50" s="30"/>
      <c r="AF50" s="30"/>
      <c r="AG50" s="29"/>
      <c r="AH50" s="20"/>
      <c r="AI50" s="3"/>
      <c r="AJ50" s="14" t="str">
        <f>IF(OR(AH50="AA",AH50="BA",AH50="BB",AH50="CB",AH50="CC",AH50="DC",AH50="DD",AH50="F",AH50="I",AH50="FA",AH50="FF",AH50="W",AH50="T"),AH50,IF(OR(AG50="AA",AG50="BA",AG50="BB",AG50="CB",AG50="CC",AG50="DC",AG50="DD",AG50="F",AG50="I",AG50="FA",AG50="FF",AG50="W",AG50="T"),AG50,IF(OR(AF50="AA",AF50="BA",AF50="BB",AF50="CB",AF50="CC",AF50="DC",AF50="DD",AF50="F",AF50="I",AF50="FA",AF50="FF",AF50="W",AF50="T"),AF50,IF(OR(AE50="AA",AE50="BA",AE50="BB",AE50="CB",AE50="CC",AE50="DC",AE50="DD",AE50="F",AE50="FA",AE50="FF",AE50="I",AE50="W",AE50="T"),AE50,IF(OR(AD50="AA",AD50="BA",AD50="BB",AD50="CB",AD50="CC",AD50="DC",AD50="DD",AD50="F",AD50="FA",AD50="FF",AD50="I",AD50="W",AD50="T"),AD50,"")))))</f>
        <v/>
      </c>
      <c r="AK50" s="13">
        <f>IF(AJ50="AA",4,IF(AJ50="BA",3.5,IF(AJ50="BB",3,IF(AJ50="CB",2.5,IF(AJ50="CC",2,IF(AJ50="DC",1.5,IF(AJ50="DD",1,0)))))))</f>
        <v>0</v>
      </c>
      <c r="AL50" s="12">
        <f>AH50</f>
        <v>0</v>
      </c>
      <c r="AM50" s="11">
        <f>IF(OR(AJ50="T",AJ50="W",AJ50="I", AJ50=""),0,1)</f>
        <v>0</v>
      </c>
      <c r="AN50" s="10">
        <f>IF(OR(AJ50="AA",AJ50="BA",AJ50="BB",AJ50="CB",AJ50="CC",AJ50="DC",AJ50="DD",AJ50="T"),1,0)</f>
        <v>0</v>
      </c>
      <c r="AO50" s="9">
        <f>AM50*AL50</f>
        <v>0</v>
      </c>
      <c r="AP50" s="8">
        <f>AO50*AK50</f>
        <v>0</v>
      </c>
      <c r="AQ50" s="7">
        <f>AN50*AL50</f>
        <v>0</v>
      </c>
      <c r="AR50" s="6">
        <f>COUNTIF(AD50:AG50,"AA")+COUNTIF(AD50:AG50,"BA")+COUNTIF(AD50:AG50,"BB")+COUNTIF(AD50:AG50,"CB")+COUNTIF(AD50:AG50,"CC")+COUNTIF(AD50:AG50,"DC")+COUNTIF(AD50:AG50,"DD")+COUNTIF(AD50:AG50,"F")+COUNTIF(AD50:AG50,"I")+COUNTIF(AD50:AG50,"W")+COUNTIF(AD50:AG50,"T")+COUNTIF(AD50:AG50,"FF")+COUNTIF(AD50:AG50,"FA")</f>
        <v>0</v>
      </c>
      <c r="AS50" s="5">
        <f>IF(AR50&gt;0,AR50-1,0)</f>
        <v>0</v>
      </c>
      <c r="AT50" s="4">
        <f>(AR50-AS50)*AL50</f>
        <v>0</v>
      </c>
      <c r="AW50" s="28" t="s">
        <v>7</v>
      </c>
      <c r="AX50" s="27">
        <f>SUM(AR49:AR53)</f>
        <v>0</v>
      </c>
      <c r="AY50" s="3"/>
      <c r="AZ50" s="3"/>
    </row>
    <row r="51" spans="2:52" ht="14.1" customHeight="1" thickBot="1" x14ac:dyDescent="0.3">
      <c r="B51" s="233" t="s">
        <v>6</v>
      </c>
      <c r="C51" s="234"/>
      <c r="D51" s="23"/>
      <c r="E51" s="21"/>
      <c r="F51" s="21"/>
      <c r="G51" s="21"/>
      <c r="H51" s="21"/>
      <c r="I51" s="20"/>
      <c r="J51" s="26"/>
      <c r="K51" s="14" t="str">
        <f>IF(OR(I51="AA",I51="BA",I51="BB",I51="CB",I51="CC",I51="DC",I51="DD",I51="F",I51="I",I51="FA",I51="FF",I51="W",I51="T"),I51,IF(OR(H51="AA",H51="BA",H51="BB",H51="CB",H51="CC",H51="DC",H51="DD",H51="F",H51="I",H51="FA",H51="FF",H51="W",H51="T"),H51,IF(OR(G51="AA",G51="BA",G51="BB",G51="CB",G51="CC",G51="DC",G51="DD",G51="F",G51="I",G51="FA",G51="FF",G51="W",G51="T"),G51,IF(OR(F51="AA",F51="BA",F51="BB",F51="CB",F51="CC",F51="DC",F51="DD",F51="F",F51="FA",F51="FF",F51="I",F51="W",F51="T"),F51,IF(OR(E51="AA",E51="BA",E51="BB",E51="CB",E51="CC",E51="DC",E51="DD",E51="F",E51="FA",E51="FF",E51="I",E51="W",E51="T"),E51,"")))))</f>
        <v/>
      </c>
      <c r="L51" s="13">
        <f>IF(K51="AA",4,IF(K51="BA",3.5,IF(K51="BB",3,IF(K51="CB",2.5,IF(K51="CC",2,IF(K51="DC",1.5,IF(K51="DD",1,0)))))))</f>
        <v>0</v>
      </c>
      <c r="M51" s="12">
        <f>I51</f>
        <v>0</v>
      </c>
      <c r="N51" s="11">
        <f>IF(OR(K51="T",K51="W",K51="I", K51=""),0,1)</f>
        <v>0</v>
      </c>
      <c r="O51" s="10">
        <f>IF(OR(K51="AA",K51="BA",K51="BB",K51="CB",K51="CC",K51="DC",K51="DD",K51="T"),1,0)</f>
        <v>0</v>
      </c>
      <c r="P51" s="9">
        <f>N51*M51</f>
        <v>0</v>
      </c>
      <c r="Q51" s="8">
        <f>P51*L51</f>
        <v>0</v>
      </c>
      <c r="R51" s="7">
        <f>O51*M51</f>
        <v>0</v>
      </c>
      <c r="S51" s="6">
        <f>COUNTIF(E51:H51,"AA")+COUNTIF(E51:H51,"BA")+COUNTIF(E51:H51,"BB")+COUNTIF(E51:H51,"CB")+COUNTIF(E51:H51,"CC")+COUNTIF(E51:H51,"DC")+COUNTIF(E51:H51,"DD")+COUNTIF(E51:H51,"F")+COUNTIF(E51:H51,"I")+COUNTIF(E51:H51,"W")+COUNTIF(E51:H51,"T")+COUNTIF(E51:H51,"FF")+COUNTIF(E51:H51,"FA")</f>
        <v>0</v>
      </c>
      <c r="T51" s="5">
        <f>IF(S51&gt;0,S51-1,0)</f>
        <v>0</v>
      </c>
      <c r="U51" s="4">
        <f>(S51-T51)*M51</f>
        <v>0</v>
      </c>
      <c r="X51" s="25" t="s">
        <v>4</v>
      </c>
      <c r="Y51" s="24">
        <f>COUNTIF(K49:K53,"I")</f>
        <v>0</v>
      </c>
      <c r="AA51" s="235" t="s">
        <v>5</v>
      </c>
      <c r="AB51" s="236"/>
      <c r="AC51" s="23"/>
      <c r="AD51" s="21"/>
      <c r="AE51" s="21"/>
      <c r="AF51" s="21"/>
      <c r="AG51" s="21"/>
      <c r="AH51" s="20"/>
      <c r="AI51" s="3"/>
      <c r="AJ51" s="14" t="str">
        <f>IF(OR(AH51="AA",AH51="BA",AH51="BB",AH51="CB",AH51="CC",AH51="DC",AH51="DD",AH51="F",AH51="I",AH51="FA",AH51="FF",AH51="W",AH51="T"),AH51,IF(OR(AG51="AA",AG51="BA",AG51="BB",AG51="CB",AG51="CC",AG51="DC",AG51="DD",AG51="F",AG51="I",AG51="FA",AG51="FF",AG51="W",AG51="T"),AG51,IF(OR(AF51="AA",AF51="BA",AF51="BB",AF51="CB",AF51="CC",AF51="DC",AF51="DD",AF51="F",AF51="I",AF51="FA",AF51="FF",AF51="W",AF51="T"),AF51,IF(OR(AE51="AA",AE51="BA",AE51="BB",AE51="CB",AE51="CC",AE51="DC",AE51="DD",AE51="F",AE51="FA",AE51="FF",AE51="I",AE51="W",AE51="T"),AE51,IF(OR(AD51="AA",AD51="BA",AD51="BB",AD51="CB",AD51="CC",AD51="DC",AD51="DD",AD51="F",AD51="FA",AD51="FF",AD51="I",AD51="W",AD51="T"),AD51,"")))))</f>
        <v/>
      </c>
      <c r="AK51" s="13">
        <f>IF(AJ51="AA",4,IF(AJ51="BA",3.5,IF(AJ51="BB",3,IF(AJ51="CB",2.5,IF(AJ51="CC",2,IF(AJ51="DC",1.5,IF(AJ51="DD",1,0)))))))</f>
        <v>0</v>
      </c>
      <c r="AL51" s="12">
        <f>AH51</f>
        <v>0</v>
      </c>
      <c r="AM51" s="11">
        <f>IF(OR(AJ51="T",AJ51="W",AJ51="I", AJ51=""),0,1)</f>
        <v>0</v>
      </c>
      <c r="AN51" s="10">
        <f>IF(OR(AJ51="AA",AJ51="BA",AJ51="BB",AJ51="CB",AJ51="CC",AJ51="DC",AJ51="DD",AJ51="T"),1,0)</f>
        <v>0</v>
      </c>
      <c r="AO51" s="9">
        <f>AM51*AL51</f>
        <v>0</v>
      </c>
      <c r="AP51" s="8">
        <f>AO51*AK51</f>
        <v>0</v>
      </c>
      <c r="AQ51" s="7">
        <f>AN51*AL51</f>
        <v>0</v>
      </c>
      <c r="AR51" s="6">
        <f>COUNTIF(AD51:AG51,"AA")+COUNTIF(AD51:AG51,"BA")+COUNTIF(AD51:AG51,"BB")+COUNTIF(AD51:AG51,"CB")+COUNTIF(AD51:AG51,"CC")+COUNTIF(AD51:AG51,"DC")+COUNTIF(AD51:AG51,"DD")+COUNTIF(AD51:AG51,"F")+COUNTIF(AD51:AG51,"I")+COUNTIF(AD51:AG51,"W")+COUNTIF(AD51:AG51,"T")+COUNTIF(AD51:AG51,"FF")+COUNTIF(AD51:AG51,"FA")</f>
        <v>0</v>
      </c>
      <c r="AS51" s="5">
        <f>IF(AR51&gt;0,AR51-1,0)</f>
        <v>0</v>
      </c>
      <c r="AT51" s="4">
        <f>(AR51-AS51)*AL51</f>
        <v>0</v>
      </c>
      <c r="AU51" s="3"/>
      <c r="AV51" s="3"/>
      <c r="AW51" s="25" t="s">
        <v>4</v>
      </c>
      <c r="AX51" s="24">
        <f>COUNTIF(AJ49:AJ53,"I")</f>
        <v>0</v>
      </c>
      <c r="AY51" s="3"/>
      <c r="AZ51" s="3"/>
    </row>
    <row r="52" spans="2:52" ht="14.1" customHeight="1" x14ac:dyDescent="0.25">
      <c r="B52" s="233" t="s">
        <v>3</v>
      </c>
      <c r="C52" s="234"/>
      <c r="D52" s="23"/>
      <c r="E52" s="21"/>
      <c r="F52" s="21"/>
      <c r="G52" s="21"/>
      <c r="H52" s="21"/>
      <c r="I52" s="20"/>
      <c r="K52" s="14" t="str">
        <f>IF(OR(I52="AA",I52="BA",I52="BB",I52="CB",I52="CC",I52="DC",I52="DD",I52="F",I52="I",I52="FA",I52="FF",I52="W",I52="T"),I52,IF(OR(H52="AA",H52="BA",H52="BB",H52="CB",H52="CC",H52="DC",H52="DD",H52="F",H52="I",H52="FA",H52="FF",H52="W",H52="T"),H52,IF(OR(G52="AA",G52="BA",G52="BB",G52="CB",G52="CC",G52="DC",G52="DD",G52="F",G52="I",G52="FA",G52="FF",G52="W",G52="T"),G52,IF(OR(F52="AA",F52="BA",F52="BB",F52="CB",F52="CC",F52="DC",F52="DD",F52="F",F52="FA",F52="FF",F52="I",F52="W",F52="T"),F52,IF(OR(E52="AA",E52="BA",E52="BB",E52="CB",E52="CC",E52="DC",E52="DD",E52="F",E52="FA",E52="FF",E52="I",E52="W",E52="T"),E52,"")))))</f>
        <v/>
      </c>
      <c r="L52" s="13">
        <f>IF(K52="AA",4,IF(K52="BA",3.5,IF(K52="BB",3,IF(K52="CB",2.5,IF(K52="CC",2,IF(K52="DC",1.5,IF(K52="DD",1,0)))))))</f>
        <v>0</v>
      </c>
      <c r="M52" s="12">
        <f>I52</f>
        <v>0</v>
      </c>
      <c r="N52" s="11">
        <f>IF(OR(K52="T",K52="W",K52="I", K52=""),0,1)</f>
        <v>0</v>
      </c>
      <c r="O52" s="10">
        <f>IF(OR(K52="AA",K52="BA",K52="BB",K52="CB",K52="CC",K52="DC",K52="DD",K52="T"),1,0)</f>
        <v>0</v>
      </c>
      <c r="P52" s="9">
        <f>N52*M52</f>
        <v>0</v>
      </c>
      <c r="Q52" s="8">
        <f>P52*L52</f>
        <v>0</v>
      </c>
      <c r="R52" s="7">
        <f>O52*M52</f>
        <v>0</v>
      </c>
      <c r="S52" s="6">
        <f>COUNTIF(E52:H52,"AA")+COUNTIF(E52:H52,"BA")+COUNTIF(E52:H52,"BB")+COUNTIF(E52:H52,"CB")+COUNTIF(E52:H52,"CC")+COUNTIF(E52:H52,"DC")+COUNTIF(E52:H52,"DD")+COUNTIF(E52:H52,"F")+COUNTIF(E52:H52,"I")+COUNTIF(E52:H52,"W")+COUNTIF(E52:H52,"T")+COUNTIF(E52:H52,"FF")+COUNTIF(E52:H52,"FA")</f>
        <v>0</v>
      </c>
      <c r="T52" s="5">
        <f>IF(S52&gt;0,S52-1,0)</f>
        <v>0</v>
      </c>
      <c r="U52" s="4">
        <f>(S52-T52)*M52</f>
        <v>0</v>
      </c>
      <c r="AA52" s="235" t="s">
        <v>2</v>
      </c>
      <c r="AB52" s="236"/>
      <c r="AC52" s="23"/>
      <c r="AD52" s="22"/>
      <c r="AE52" s="21"/>
      <c r="AF52" s="21"/>
      <c r="AG52" s="21"/>
      <c r="AH52" s="20"/>
      <c r="AJ52" s="14" t="str">
        <f>IF(OR(AH52="AA",AH52="BA",AH52="BB",AH52="CB",AH52="CC",AH52="DC",AH52="DD",AH52="F",AH52="I",AH52="FA",AH52="FF",AH52="W",AH52="T"),AH52,IF(OR(AG52="AA",AG52="BA",AG52="BB",AG52="CB",AG52="CC",AG52="DC",AG52="DD",AG52="F",AG52="I",AG52="FA",AG52="FF",AG52="W",AG52="T"),AG52,IF(OR(AF52="AA",AF52="BA",AF52="BB",AF52="CB",AF52="CC",AF52="DC",AF52="DD",AF52="F",AF52="I",AF52="FA",AF52="FF",AF52="W",AF52="T"),AF52,IF(OR(AE52="AA",AE52="BA",AE52="BB",AE52="CB",AE52="CC",AE52="DC",AE52="DD",AE52="F",AE52="FA",AE52="FF",AE52="I",AE52="W",AE52="T"),AE52,IF(OR(AD52="AA",AD52="BA",AD52="BB",AD52="CB",AD52="CC",AD52="DC",AD52="DD",AD52="F",AD52="FA",AD52="FF",AD52="I",AD52="W",AD52="T"),AD52,"")))))</f>
        <v/>
      </c>
      <c r="AK52" s="13">
        <f>IF(AJ52="AA",4,IF(AJ52="BA",3.5,IF(AJ52="BB",3,IF(AJ52="CB",2.5,IF(AJ52="CC",2,IF(AJ52="DC",1.5,IF(AJ52="DD",1,0)))))))</f>
        <v>0</v>
      </c>
      <c r="AL52" s="12">
        <f>AH52</f>
        <v>0</v>
      </c>
      <c r="AM52" s="11">
        <f>IF(OR(AJ52="T",AJ52="W",AJ52="I", AJ52=""),0,1)</f>
        <v>0</v>
      </c>
      <c r="AN52" s="10">
        <f>IF(OR(AJ52="AA",AJ52="BA",AJ52="BB",AJ52="CB",AJ52="CC",AJ52="DC",AJ52="DD",AJ52="T"),1,0)</f>
        <v>0</v>
      </c>
      <c r="AO52" s="9">
        <f>AM52*AL52</f>
        <v>0</v>
      </c>
      <c r="AP52" s="8">
        <f>AO52*AK52</f>
        <v>0</v>
      </c>
      <c r="AQ52" s="7">
        <f>AN52*AL52</f>
        <v>0</v>
      </c>
      <c r="AR52" s="6">
        <f>COUNTIF(AD52:AG52,"AA")+COUNTIF(AD52:AG52,"BA")+COUNTIF(AD52:AG52,"BB")+COUNTIF(AD52:AG52,"CB")+COUNTIF(AD52:AG52,"CC")+COUNTIF(AD52:AG52,"DC")+COUNTIF(AD52:AG52,"DD")+COUNTIF(AD52:AG52,"F")+COUNTIF(AD52:AG52,"I")+COUNTIF(AD52:AG52,"W")+COUNTIF(AD52:AG52,"T")+COUNTIF(AD52:AG52,"FF")+COUNTIF(AD52:AG52,"FA")</f>
        <v>0</v>
      </c>
      <c r="AS52" s="5">
        <f>IF(AR52&gt;0,AR52-1,0)</f>
        <v>0</v>
      </c>
      <c r="AT52" s="4">
        <f>(AR52-AS52)*AL52</f>
        <v>0</v>
      </c>
      <c r="AU52" s="3"/>
      <c r="AV52" s="3"/>
      <c r="AW52" s="3"/>
      <c r="AX52" s="3"/>
      <c r="AY52" s="3"/>
      <c r="AZ52" s="3"/>
    </row>
    <row r="53" spans="2:52" ht="14.1" customHeight="1" thickBot="1" x14ac:dyDescent="0.3">
      <c r="B53" s="229" t="s">
        <v>1</v>
      </c>
      <c r="C53" s="230"/>
      <c r="D53" s="18"/>
      <c r="E53" s="16"/>
      <c r="F53" s="16"/>
      <c r="G53" s="16"/>
      <c r="H53" s="16"/>
      <c r="I53" s="19"/>
      <c r="K53" s="14" t="str">
        <f>IF(OR(I53="AA",I53="BA",I53="BB",I53="CB",I53="CC",I53="DC",I53="DD",I53="F",I53="I",I53="FA",I53="FF",I53="W",I53="T"),I53,IF(OR(H53="AA",H53="BA",H53="BB",H53="CB",H53="CC",H53="DC",H53="DD",H53="F",H53="I",H53="FA",H53="FF",H53="W",H53="T"),H53,IF(OR(G53="AA",G53="BA",G53="BB",G53="CB",G53="CC",G53="DC",G53="DD",G53="F",G53="I",G53="FA",G53="FF",G53="W",G53="T"),G53,IF(OR(F53="AA",F53="BA",F53="BB",F53="CB",F53="CC",F53="DC",F53="DD",F53="F",F53="FA",F53="FF",F53="I",F53="W",F53="T"),F53,IF(OR(E53="AA",E53="BA",E53="BB",E53="CB",E53="CC",E53="DC",E53="DD",E53="F",E53="FA",E53="FF",E53="I",E53="W",E53="T"),E53,"")))))</f>
        <v/>
      </c>
      <c r="L53" s="13">
        <f>IF(K53="AA",4,IF(K53="BA",3.5,IF(K53="BB",3,IF(K53="CB",2.5,IF(K53="CC",2,IF(K53="DC",1.5,IF(K53="DD",1,0)))))))</f>
        <v>0</v>
      </c>
      <c r="M53" s="12">
        <f>I53</f>
        <v>0</v>
      </c>
      <c r="N53" s="11">
        <f>IF(OR(K53="T",K53="W",K53="I", K53=""),0,1)</f>
        <v>0</v>
      </c>
      <c r="O53" s="10">
        <f>IF(OR(K53="AA",K53="BA",K53="BB",K53="CB",K53="CC",K53="DC",K53="DD",K53="T"),1,0)</f>
        <v>0</v>
      </c>
      <c r="P53" s="9">
        <f>N53*M53</f>
        <v>0</v>
      </c>
      <c r="Q53" s="8">
        <f>P53*L53</f>
        <v>0</v>
      </c>
      <c r="R53" s="7">
        <f>O53*M53</f>
        <v>0</v>
      </c>
      <c r="S53" s="6">
        <f>COUNTIF(E53:H53,"AA")+COUNTIF(E53:H53,"BA")+COUNTIF(E53:H53,"BB")+COUNTIF(E53:H53,"CB")+COUNTIF(E53:H53,"CC")+COUNTIF(E53:H53,"DC")+COUNTIF(E53:H53,"DD")+COUNTIF(E53:H53,"F")+COUNTIF(E53:H53,"I")+COUNTIF(E53:H53,"W")+COUNTIF(E53:H53,"T")+COUNTIF(E53:H53,"FF")+COUNTIF(E53:H53,"FA")</f>
        <v>0</v>
      </c>
      <c r="T53" s="5">
        <f>IF(S53&gt;0,S53-1,0)</f>
        <v>0</v>
      </c>
      <c r="U53" s="4">
        <f>(S53-T53)*M53</f>
        <v>0</v>
      </c>
      <c r="AA53" s="231" t="s">
        <v>0</v>
      </c>
      <c r="AB53" s="232"/>
      <c r="AC53" s="18"/>
      <c r="AD53" s="17"/>
      <c r="AE53" s="16"/>
      <c r="AF53" s="16"/>
      <c r="AG53" s="16"/>
      <c r="AH53" s="15"/>
      <c r="AJ53" s="14" t="str">
        <f>IF(OR(AH53="AA",AH53="BA",AH53="BB",AH53="CB",AH53="CC",AH53="DC",AH53="DD",AH53="F",AH53="I",AH53="FA",AH53="FF",AH53="W",AH53="T"),AH53,IF(OR(AG53="AA",AG53="BA",AG53="BB",AG53="CB",AG53="CC",AG53="DC",AG53="DD",AG53="F",AG53="I",AG53="FA",AG53="FF",AG53="W",AG53="T"),AG53,IF(OR(AF53="AA",AF53="BA",AF53="BB",AF53="CB",AF53="CC",AF53="DC",AF53="DD",AF53="F",AF53="I",AF53="FA",AF53="FF",AF53="W",AF53="T"),AF53,IF(OR(AE53="AA",AE53="BA",AE53="BB",AE53="CB",AE53="CC",AE53="DC",AE53="DD",AE53="F",AE53="FA",AE53="FF",AE53="I",AE53="W",AE53="T"),AE53,IF(OR(AD53="AA",AD53="BA",AD53="BB",AD53="CB",AD53="CC",AD53="DC",AD53="DD",AD53="F",AD53="FA",AD53="FF",AD53="I",AD53="W",AD53="T"),AD53,"")))))</f>
        <v/>
      </c>
      <c r="AK53" s="13">
        <f>IF(AJ53="AA",4,IF(AJ53="BA",3.5,IF(AJ53="BB",3,IF(AJ53="CB",2.5,IF(AJ53="CC",2,IF(AJ53="DC",1.5,IF(AJ53="DD",1,0)))))))</f>
        <v>0</v>
      </c>
      <c r="AL53" s="12">
        <f>AH53</f>
        <v>0</v>
      </c>
      <c r="AM53" s="11">
        <f>IF(OR(AJ53="T",AJ53="W",AJ53="I", AJ53=""),0,1)</f>
        <v>0</v>
      </c>
      <c r="AN53" s="10">
        <f>IF(OR(AJ53="AA",AJ53="BA",AJ53="BB",AJ53="CB",AJ53="CC",AJ53="DC",AJ53="DD",AJ53="T"),1,0)</f>
        <v>0</v>
      </c>
      <c r="AO53" s="9">
        <f>AM53*AL53</f>
        <v>0</v>
      </c>
      <c r="AP53" s="8">
        <f>AO53*AK53</f>
        <v>0</v>
      </c>
      <c r="AQ53" s="7">
        <f>AN53*AL53</f>
        <v>0</v>
      </c>
      <c r="AR53" s="6">
        <f>COUNTIF(AD53:AG53,"AA")+COUNTIF(AD53:AG53,"BA")+COUNTIF(AD53:AG53,"BB")+COUNTIF(AD53:AG53,"CB")+COUNTIF(AD53:AG53,"CC")+COUNTIF(AD53:AG53,"DC")+COUNTIF(AD53:AG53,"DD")+COUNTIF(AD53:AG53,"F")+COUNTIF(AD53:AG53,"I")+COUNTIF(AD53:AG53,"W")+COUNTIF(AD53:AG53,"T")+COUNTIF(AD53:AG53,"FF")+COUNTIF(AD53:AG53,"FA")</f>
        <v>0</v>
      </c>
      <c r="AS53" s="5">
        <f>IF(AR53&gt;0,AR53-1,0)</f>
        <v>0</v>
      </c>
      <c r="AT53" s="4">
        <f>(AR53-AS53)*AL53</f>
        <v>0</v>
      </c>
      <c r="AU53" s="3"/>
      <c r="AV53" s="3"/>
      <c r="AW53" s="3"/>
      <c r="AX53" s="3"/>
      <c r="AY53" s="3"/>
      <c r="AZ53" s="3"/>
    </row>
    <row r="54" spans="2:52" x14ac:dyDescent="0.25"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2:52" x14ac:dyDescent="0.25"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2:52" x14ac:dyDescent="0.25"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2:52" x14ac:dyDescent="0.25"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</sheetData>
  <sheetProtection password="C6C9" sheet="1" objects="1" scenarios="1" selectLockedCells="1"/>
  <mergeCells count="88">
    <mergeCell ref="B49:C49"/>
    <mergeCell ref="AA49:AB49"/>
    <mergeCell ref="B53:C53"/>
    <mergeCell ref="AA53:AB53"/>
    <mergeCell ref="B50:C50"/>
    <mergeCell ref="AA50:AB50"/>
    <mergeCell ref="B51:C51"/>
    <mergeCell ref="AA51:AB51"/>
    <mergeCell ref="B52:C52"/>
    <mergeCell ref="AA52:AB52"/>
    <mergeCell ref="AA39:AB41"/>
    <mergeCell ref="B40:C42"/>
    <mergeCell ref="F40:I48"/>
    <mergeCell ref="AA42:AB44"/>
    <mergeCell ref="C36:I36"/>
    <mergeCell ref="AB36:AH36"/>
    <mergeCell ref="AE39:AH48"/>
    <mergeCell ref="B43:C45"/>
    <mergeCell ref="AA45:AB47"/>
    <mergeCell ref="B46:C48"/>
    <mergeCell ref="AA48:AD48"/>
    <mergeCell ref="C37:D37"/>
    <mergeCell ref="AB37:AC37"/>
    <mergeCell ref="C38:D38"/>
    <mergeCell ref="AB38:AC38"/>
    <mergeCell ref="C39:D39"/>
    <mergeCell ref="C29:D29"/>
    <mergeCell ref="AB29:AC29"/>
    <mergeCell ref="C30:D30"/>
    <mergeCell ref="AB30:AC30"/>
    <mergeCell ref="C31:D31"/>
    <mergeCell ref="AB31:AC31"/>
    <mergeCell ref="AE32:AH34"/>
    <mergeCell ref="B32:C34"/>
    <mergeCell ref="F32:I34"/>
    <mergeCell ref="AA32:AB34"/>
    <mergeCell ref="B35:AH35"/>
    <mergeCell ref="AB28:AC28"/>
    <mergeCell ref="C22:D22"/>
    <mergeCell ref="AB22:AC22"/>
    <mergeCell ref="C23:D23"/>
    <mergeCell ref="AB23:AC23"/>
    <mergeCell ref="C24:D24"/>
    <mergeCell ref="AB24:AC24"/>
    <mergeCell ref="C25:D25"/>
    <mergeCell ref="AB25:AC25"/>
    <mergeCell ref="C27:I27"/>
    <mergeCell ref="AB27:AH27"/>
    <mergeCell ref="C28:D28"/>
    <mergeCell ref="C18:D18"/>
    <mergeCell ref="AB18:AC18"/>
    <mergeCell ref="C20:I20"/>
    <mergeCell ref="AB20:AH20"/>
    <mergeCell ref="C21:D21"/>
    <mergeCell ref="AB21:AC21"/>
    <mergeCell ref="C15:D15"/>
    <mergeCell ref="AB15:AC15"/>
    <mergeCell ref="C16:D16"/>
    <mergeCell ref="AB16:AC16"/>
    <mergeCell ref="C17:D17"/>
    <mergeCell ref="AB17:AC17"/>
    <mergeCell ref="C14:D14"/>
    <mergeCell ref="AB14:AC14"/>
    <mergeCell ref="B8:D8"/>
    <mergeCell ref="E8:F8"/>
    <mergeCell ref="H8:AA8"/>
    <mergeCell ref="B9:D9"/>
    <mergeCell ref="E9:F9"/>
    <mergeCell ref="C11:I11"/>
    <mergeCell ref="AB11:AH11"/>
    <mergeCell ref="C12:D12"/>
    <mergeCell ref="AB12:AC12"/>
    <mergeCell ref="C13:D13"/>
    <mergeCell ref="AB13:AC13"/>
    <mergeCell ref="AE6:AH6"/>
    <mergeCell ref="B2:C2"/>
    <mergeCell ref="AB2:AH5"/>
    <mergeCell ref="B3:C3"/>
    <mergeCell ref="B4:C4"/>
    <mergeCell ref="C5:H5"/>
    <mergeCell ref="D2:G2"/>
    <mergeCell ref="D3:G3"/>
    <mergeCell ref="B6:D6"/>
    <mergeCell ref="E6:F6"/>
    <mergeCell ref="G6:AA7"/>
    <mergeCell ref="AB6:AB7"/>
    <mergeCell ref="B7:D7"/>
    <mergeCell ref="E7:F7"/>
  </mergeCells>
  <conditionalFormatting sqref="B12:D12">
    <cfRule type="expression" dxfId="63" priority="62">
      <formula>$O$12=1</formula>
    </cfRule>
  </conditionalFormatting>
  <conditionalFormatting sqref="B13:D13">
    <cfRule type="expression" dxfId="62" priority="61">
      <formula>$O$13=1</formula>
    </cfRule>
  </conditionalFormatting>
  <conditionalFormatting sqref="B18:D18">
    <cfRule type="expression" dxfId="61" priority="60">
      <formula>$O$18=1</formula>
    </cfRule>
  </conditionalFormatting>
  <conditionalFormatting sqref="B21:D21">
    <cfRule type="expression" dxfId="60" priority="59">
      <formula>$O$21=1</formula>
    </cfRule>
  </conditionalFormatting>
  <conditionalFormatting sqref="B24:D24">
    <cfRule type="expression" dxfId="59" priority="58">
      <formula>$O$24=1</formula>
    </cfRule>
  </conditionalFormatting>
  <conditionalFormatting sqref="B23:D23">
    <cfRule type="expression" dxfId="58" priority="57">
      <formula>$O$23=1</formula>
    </cfRule>
  </conditionalFormatting>
  <conditionalFormatting sqref="B25:D25">
    <cfRule type="expression" dxfId="57" priority="56">
      <formula>$O$25=1</formula>
    </cfRule>
  </conditionalFormatting>
  <conditionalFormatting sqref="B15:D15">
    <cfRule type="expression" dxfId="56" priority="55">
      <formula>$O$15=1</formula>
    </cfRule>
  </conditionalFormatting>
  <conditionalFormatting sqref="B31:D31">
    <cfRule type="expression" dxfId="55" priority="54">
      <formula>$O$31=1</formula>
    </cfRule>
  </conditionalFormatting>
  <conditionalFormatting sqref="B28:D28">
    <cfRule type="expression" dxfId="54" priority="53">
      <formula>$O$28=1</formula>
    </cfRule>
  </conditionalFormatting>
  <conditionalFormatting sqref="AA30:AC30">
    <cfRule type="expression" dxfId="53" priority="52">
      <formula>$O$30=1</formula>
    </cfRule>
  </conditionalFormatting>
  <conditionalFormatting sqref="B29:D29">
    <cfRule type="expression" dxfId="52" priority="51">
      <formula>$O$29=1</formula>
    </cfRule>
  </conditionalFormatting>
  <conditionalFormatting sqref="B38:D38">
    <cfRule type="expression" dxfId="51" priority="50">
      <formula>$O$38=1</formula>
    </cfRule>
  </conditionalFormatting>
  <conditionalFormatting sqref="AA38:AC38">
    <cfRule type="expression" dxfId="50" priority="49">
      <formula>$AN$38=1</formula>
    </cfRule>
  </conditionalFormatting>
  <conditionalFormatting sqref="B39:D39">
    <cfRule type="expression" dxfId="49" priority="48">
      <formula>$O$39=1</formula>
    </cfRule>
  </conditionalFormatting>
  <conditionalFormatting sqref="B40:D42">
    <cfRule type="expression" dxfId="48" priority="47">
      <formula>$O$40=1</formula>
    </cfRule>
  </conditionalFormatting>
  <conditionalFormatting sqref="B43:D45">
    <cfRule type="expression" dxfId="47" priority="46">
      <formula>$O$43=1</formula>
    </cfRule>
  </conditionalFormatting>
  <conditionalFormatting sqref="B49:D49">
    <cfRule type="expression" dxfId="46" priority="45">
      <formula>$O$49=1</formula>
    </cfRule>
  </conditionalFormatting>
  <conditionalFormatting sqref="B51:D51">
    <cfRule type="expression" dxfId="45" priority="44">
      <formula>$O$51=1</formula>
    </cfRule>
  </conditionalFormatting>
  <conditionalFormatting sqref="AA12:AC12">
    <cfRule type="expression" dxfId="44" priority="43">
      <formula>$AN$12=1</formula>
    </cfRule>
  </conditionalFormatting>
  <conditionalFormatting sqref="AA14:AC14">
    <cfRule type="expression" dxfId="43" priority="42">
      <formula>$AN$14=1</formula>
    </cfRule>
  </conditionalFormatting>
  <conditionalFormatting sqref="AA18:AC18">
    <cfRule type="expression" dxfId="42" priority="41">
      <formula>$AN$18=1</formula>
    </cfRule>
  </conditionalFormatting>
  <conditionalFormatting sqref="B14:D14">
    <cfRule type="expression" dxfId="41" priority="40">
      <formula>$O$14=1</formula>
    </cfRule>
  </conditionalFormatting>
  <conditionalFormatting sqref="AA21:AC21">
    <cfRule type="expression" dxfId="40" priority="39">
      <formula>$AN$21=1</formula>
    </cfRule>
  </conditionalFormatting>
  <conditionalFormatting sqref="AA22:AC22">
    <cfRule type="expression" dxfId="39" priority="38">
      <formula>$AN$22=1</formula>
    </cfRule>
  </conditionalFormatting>
  <conditionalFormatting sqref="AA24:AC24">
    <cfRule type="expression" dxfId="38" priority="37">
      <formula>$AN$24=1</formula>
    </cfRule>
  </conditionalFormatting>
  <conditionalFormatting sqref="B22:D22">
    <cfRule type="expression" dxfId="37" priority="36">
      <formula>$O$22=1</formula>
    </cfRule>
  </conditionalFormatting>
  <conditionalFormatting sqref="AA23:AC23">
    <cfRule type="expression" dxfId="36" priority="35">
      <formula>$AN$23=1</formula>
    </cfRule>
  </conditionalFormatting>
  <conditionalFormatting sqref="B30:D30">
    <cfRule type="expression" dxfId="35" priority="34">
      <formula>$O$30=1</formula>
    </cfRule>
  </conditionalFormatting>
  <conditionalFormatting sqref="AA31:AC31">
    <cfRule type="expression" dxfId="34" priority="33">
      <formula>$AN$31=1</formula>
    </cfRule>
  </conditionalFormatting>
  <conditionalFormatting sqref="AA37:AC37">
    <cfRule type="expression" dxfId="33" priority="32">
      <formula>$AN$37=1</formula>
    </cfRule>
  </conditionalFormatting>
  <conditionalFormatting sqref="AA42:AC44">
    <cfRule type="expression" dxfId="32" priority="31">
      <formula>$AN$42=1</formula>
    </cfRule>
  </conditionalFormatting>
  <conditionalFormatting sqref="AA45:AC47">
    <cfRule type="expression" dxfId="31" priority="30">
      <formula>$AN$45=1</formula>
    </cfRule>
  </conditionalFormatting>
  <conditionalFormatting sqref="AA49:AC49">
    <cfRule type="expression" dxfId="30" priority="29">
      <formula>$AN$49=1</formula>
    </cfRule>
  </conditionalFormatting>
  <conditionalFormatting sqref="AA50:AC50">
    <cfRule type="expression" dxfId="29" priority="28">
      <formula>$AN$50=1</formula>
    </cfRule>
  </conditionalFormatting>
  <conditionalFormatting sqref="B11:I11">
    <cfRule type="expression" dxfId="28" priority="27">
      <formula>$B$11=0</formula>
    </cfRule>
  </conditionalFormatting>
  <conditionalFormatting sqref="B20:I20">
    <cfRule type="expression" dxfId="27" priority="26" stopIfTrue="1">
      <formula>$B$20=0</formula>
    </cfRule>
  </conditionalFormatting>
  <conditionalFormatting sqref="B27:I27">
    <cfRule type="expression" dxfId="26" priority="25" stopIfTrue="1">
      <formula>$B$27=0</formula>
    </cfRule>
  </conditionalFormatting>
  <conditionalFormatting sqref="AA11:AH11">
    <cfRule type="expression" dxfId="25" priority="24">
      <formula>$AA$11=0</formula>
    </cfRule>
  </conditionalFormatting>
  <conditionalFormatting sqref="AA20:AH20">
    <cfRule type="expression" dxfId="24" priority="23">
      <formula>$AA$20=0</formula>
    </cfRule>
  </conditionalFormatting>
  <conditionalFormatting sqref="AA27:AH27">
    <cfRule type="expression" dxfId="23" priority="22">
      <formula>$AA$27=0</formula>
    </cfRule>
  </conditionalFormatting>
  <conditionalFormatting sqref="B36:I36">
    <cfRule type="expression" dxfId="22" priority="21" stopIfTrue="1">
      <formula>$B$36=0</formula>
    </cfRule>
  </conditionalFormatting>
  <conditionalFormatting sqref="AB36:AH36">
    <cfRule type="expression" dxfId="21" priority="20">
      <formula>$AA$36=0</formula>
    </cfRule>
  </conditionalFormatting>
  <conditionalFormatting sqref="B17:D17">
    <cfRule type="expression" dxfId="20" priority="19">
      <formula>$O$17=1</formula>
    </cfRule>
  </conditionalFormatting>
  <conditionalFormatting sqref="B16:D16">
    <cfRule type="expression" dxfId="19" priority="18">
      <formula>$O$16=1</formula>
    </cfRule>
  </conditionalFormatting>
  <conditionalFormatting sqref="AA36:AH36">
    <cfRule type="expression" dxfId="18" priority="17">
      <formula>$AA$36=0</formula>
    </cfRule>
  </conditionalFormatting>
  <conditionalFormatting sqref="AA32:AC34">
    <cfRule type="expression" dxfId="17" priority="16">
      <formula>$AN$32=1</formula>
    </cfRule>
  </conditionalFormatting>
  <conditionalFormatting sqref="AA25:AC25">
    <cfRule type="expression" dxfId="16" priority="15">
      <formula>$AN$25=1</formula>
    </cfRule>
  </conditionalFormatting>
  <conditionalFormatting sqref="B32:D34">
    <cfRule type="expression" dxfId="15" priority="63">
      <formula>$O$32=1</formula>
    </cfRule>
  </conditionalFormatting>
  <conditionalFormatting sqref="B37:D37">
    <cfRule type="expression" dxfId="14" priority="14">
      <formula>$O$37=1</formula>
    </cfRule>
  </conditionalFormatting>
  <conditionalFormatting sqref="B46:D48">
    <cfRule type="expression" dxfId="13" priority="13">
      <formula>$O$46=1</formula>
    </cfRule>
  </conditionalFormatting>
  <conditionalFormatting sqref="AA28:AC28">
    <cfRule type="expression" dxfId="12" priority="12">
      <formula>$AN$28=1</formula>
    </cfRule>
  </conditionalFormatting>
  <conditionalFormatting sqref="AA39:AC41">
    <cfRule type="expression" dxfId="11" priority="64">
      <formula>$AN$39=1</formula>
    </cfRule>
  </conditionalFormatting>
  <conditionalFormatting sqref="AA15:AC15">
    <cfRule type="expression" dxfId="10" priority="11">
      <formula>$AN$15=1</formula>
    </cfRule>
  </conditionalFormatting>
  <conditionalFormatting sqref="AA13:AC13">
    <cfRule type="expression" dxfId="9" priority="10">
      <formula>$AN$13=1</formula>
    </cfRule>
  </conditionalFormatting>
  <conditionalFormatting sqref="AA16:AC16">
    <cfRule type="expression" dxfId="8" priority="9">
      <formula>$AN$16</formula>
    </cfRule>
  </conditionalFormatting>
  <conditionalFormatting sqref="AA17:AC17">
    <cfRule type="expression" dxfId="7" priority="8">
      <formula>$AN$17=1</formula>
    </cfRule>
  </conditionalFormatting>
  <conditionalFormatting sqref="AA29:AC29">
    <cfRule type="expression" dxfId="6" priority="7">
      <formula>$AN$29=1</formula>
    </cfRule>
  </conditionalFormatting>
  <conditionalFormatting sqref="B50:D50">
    <cfRule type="expression" dxfId="5" priority="6">
      <formula>$O$50=1</formula>
    </cfRule>
  </conditionalFormatting>
  <conditionalFormatting sqref="B52:D52">
    <cfRule type="expression" dxfId="4" priority="5">
      <formula>$O$52=1</formula>
    </cfRule>
  </conditionalFormatting>
  <conditionalFormatting sqref="B53:D53">
    <cfRule type="expression" dxfId="3" priority="4">
      <formula>$O$53=1</formula>
    </cfRule>
  </conditionalFormatting>
  <conditionalFormatting sqref="AA51:AC51">
    <cfRule type="expression" dxfId="2" priority="3">
      <formula>$AN$51=1</formula>
    </cfRule>
  </conditionalFormatting>
  <conditionalFormatting sqref="AA52:AC52">
    <cfRule type="expression" dxfId="1" priority="2">
      <formula>$AN$52=1</formula>
    </cfRule>
  </conditionalFormatting>
  <conditionalFormatting sqref="AA53:AC53">
    <cfRule type="expression" dxfId="0" priority="1">
      <formula>$AN$53=1</formula>
    </cfRule>
  </conditionalFormatting>
  <dataValidations count="5">
    <dataValidation type="list" allowBlank="1" showDropDown="1" showInputMessage="1" showErrorMessage="1" errorTitle="Lütfen BÜYÜK harf kullanın." promptTitle="DERSİN KREDİSİNİ GİRMEYİ UNUTMA" prompt="Bu alana öğrencinin aldığı notu girdikten sonra en sağdaki sarı hücreye dersin kredisini girmeyi unutmayın. Kredisiz dersler için &quot;0&quot; girin. Aksi taktirde hesaplanan tüm değerler yanlış çıkacaktır" sqref="E49:H53 AD49:AG53">
      <formula1>"AA, BA, BB, CB, CC, DC, DD, FF, FA, F, I, T, W"</formula1>
    </dataValidation>
    <dataValidation type="list" allowBlank="1" showDropDown="1" showInputMessage="1" showErrorMessage="1" error="Bu alana BÜYÜK HARFLER İLE, F, P, W, I, T notlarından birini girmelisiniz." sqref="F39:I39">
      <formula1>"P, F, I, W, T, FA, FF"</formula1>
    </dataValidation>
    <dataValidation type="list" allowBlank="1" showDropDown="1" showInputMessage="1" showErrorMessage="1" errorTitle="YANLIŞ NOT GİRDİNİZ" error="Bu alana BÜYÜK HARFLER İLE, AA, BA, BB, CB, CC, DC, DD, F, FA, FF, W, I, T notlarından birini girmelisiniz." sqref="E12:I18 AD37:AD47 E28:I31 E37:I38 AD31:AD34 AD12:AH18 E32:E34 E21:I25 AE37:AH37 AD28:AH30 AD21:AH25 E40:E45">
      <formula1>"AA, BA, BB, CB, CC, DC, DD, F, FA, FF, W, I, T"</formula1>
    </dataValidation>
    <dataValidation allowBlank="1" showInputMessage="1" showErrorMessage="1" promptTitle="DİKKAT" prompt="Sarı alan dersin kredisini girmeyi unutmayın. Non Credit dersi için &quot;0&quot; girin." sqref="D49:D53 AC49:AC53"/>
    <dataValidation type="list" allowBlank="1" showDropDown="1" showInputMessage="1" showErrorMessage="1" error="Bu alana BÜYÜK HARFLER İLE, FA, FF, F, P, W, I, T notlarından birini girmelisiniz." sqref="E39">
      <formula1>"P, F, I, W, T, FA, FF"</formula1>
    </dataValidation>
  </dataValidations>
  <pageMargins left="0.47244094488188981" right="0" top="0.11811023622047245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İşletme</vt:lpstr>
      <vt:lpstr>İşletme!Yazdırma_Alanı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 Altinanahtar</dc:creator>
  <cp:lastModifiedBy>Alper Altinanahtar</cp:lastModifiedBy>
  <dcterms:created xsi:type="dcterms:W3CDTF">2018-01-08T10:28:12Z</dcterms:created>
  <dcterms:modified xsi:type="dcterms:W3CDTF">2018-01-08T10:55:29Z</dcterms:modified>
</cp:coreProperties>
</file>